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ASUS\Desktop\挂网公示\"/>
    </mc:Choice>
  </mc:AlternateContent>
  <xr:revisionPtr revIDLastSave="0" documentId="13_ncr:1_{C1A58EF7-B469-44DE-A169-5EF08D944967}" xr6:coauthVersionLast="47" xr6:coauthVersionMax="47" xr10:uidLastSave="{00000000-0000-0000-0000-000000000000}"/>
  <bookViews>
    <workbookView xWindow="-108" yWindow="-108" windowWidth="23256" windowHeight="12576" xr2:uid="{00000000-000D-0000-FFFF-FFFF00000000}"/>
  </bookViews>
  <sheets>
    <sheet name="21级学硕" sheetId="1" r:id="rId1"/>
    <sheet name="21级专硕" sheetId="2" r:id="rId2"/>
    <sheet name="21级博士" sheetId="3" r:id="rId3"/>
    <sheet name="22学硕" sheetId="4" r:id="rId4"/>
    <sheet name="22专硕" sheetId="5" r:id="rId5"/>
    <sheet name="22级博士" sheetId="6" r:id="rId6"/>
  </sheets>
  <definedNames>
    <definedName name="_xlnm._FilterDatabase" localSheetId="0" hidden="1">'21级学硕'!$D$1:$D$73</definedName>
    <definedName name="_xlnm._FilterDatabase" localSheetId="1" hidden="1">'21级专硕'!$D$1:$D$183</definedName>
  </definedNames>
  <calcPr calcId="191029"/>
</workbook>
</file>

<file path=xl/calcChain.xml><?xml version="1.0" encoding="utf-8"?>
<calcChain xmlns="http://schemas.openxmlformats.org/spreadsheetml/2006/main">
  <c r="AJ44" i="1" l="1"/>
  <c r="AJ111" i="2"/>
  <c r="Q5" i="6"/>
  <c r="AJ192" i="5"/>
  <c r="AD191" i="5"/>
  <c r="AJ189" i="5"/>
  <c r="AJ184" i="5"/>
  <c r="AI184" i="5"/>
  <c r="AJ182" i="5"/>
  <c r="AJ181" i="5"/>
  <c r="AI181" i="5"/>
  <c r="AJ180" i="5"/>
  <c r="AJ175" i="5"/>
  <c r="AJ172" i="5"/>
  <c r="AJ170" i="5"/>
  <c r="AJ168" i="5"/>
  <c r="AI167" i="5"/>
  <c r="L167" i="5"/>
  <c r="AJ166" i="5"/>
  <c r="AJ165" i="5"/>
  <c r="AJ164" i="5"/>
  <c r="AI163" i="5"/>
  <c r="AI158" i="5"/>
  <c r="AJ156" i="5"/>
  <c r="AJ155" i="5"/>
  <c r="AJ152" i="5"/>
  <c r="AJ150" i="5"/>
  <c r="AI150" i="5"/>
  <c r="AJ148" i="5"/>
  <c r="AI148" i="5"/>
  <c r="AJ147" i="5"/>
  <c r="AJ145" i="5"/>
  <c r="AI145" i="5"/>
  <c r="AJ144" i="5"/>
  <c r="AI143" i="5"/>
  <c r="AD143" i="5"/>
  <c r="AF143" i="5" s="1"/>
  <c r="AJ142" i="5"/>
  <c r="AJ141" i="5"/>
  <c r="AI141" i="5"/>
  <c r="AJ140" i="5"/>
  <c r="AJ138" i="5"/>
  <c r="AI137" i="5"/>
  <c r="AF137" i="5"/>
  <c r="AD137" i="5"/>
  <c r="AJ136" i="5"/>
  <c r="AI136" i="5"/>
  <c r="AJ134" i="5"/>
  <c r="AI134" i="5"/>
  <c r="AJ132" i="5"/>
  <c r="AI132" i="5"/>
  <c r="AJ131" i="5"/>
  <c r="AJ129" i="5"/>
  <c r="AI129" i="5"/>
  <c r="AJ128" i="5"/>
  <c r="AJ127" i="5"/>
  <c r="AJ126" i="5"/>
  <c r="AI126" i="5"/>
  <c r="AJ125" i="5"/>
  <c r="AJ124" i="5"/>
  <c r="AJ123" i="5"/>
  <c r="AJ120" i="5"/>
  <c r="AI120" i="5"/>
  <c r="AJ119" i="5"/>
  <c r="AJ118" i="5"/>
  <c r="AJ117" i="5"/>
  <c r="AJ116" i="5"/>
  <c r="AJ115" i="5"/>
  <c r="AJ114" i="5"/>
  <c r="AJ110" i="5"/>
  <c r="AJ108" i="5"/>
  <c r="AJ106" i="5"/>
  <c r="AH106" i="5"/>
  <c r="AJ105" i="5"/>
  <c r="AJ104" i="5"/>
  <c r="AI101" i="5"/>
  <c r="AJ100" i="5"/>
  <c r="AJ97" i="5"/>
  <c r="AJ96" i="5"/>
  <c r="AJ94" i="5"/>
  <c r="AJ93" i="5"/>
  <c r="AJ90" i="5"/>
  <c r="AJ89" i="5"/>
  <c r="AJ87" i="5"/>
  <c r="AJ86" i="5"/>
  <c r="N85" i="5"/>
  <c r="AJ85" i="5" s="1"/>
  <c r="AJ84" i="5"/>
  <c r="AJ81" i="5"/>
  <c r="AH81" i="5"/>
  <c r="AJ80" i="5"/>
  <c r="AI80" i="5"/>
  <c r="AJ79" i="5"/>
  <c r="AJ78" i="5"/>
  <c r="AJ76" i="5"/>
  <c r="AJ70" i="5"/>
  <c r="AJ65" i="5"/>
  <c r="AJ61" i="5"/>
  <c r="AJ58" i="5"/>
  <c r="AI58" i="5"/>
  <c r="AJ57" i="5"/>
  <c r="AJ56" i="5"/>
  <c r="AJ55" i="5"/>
  <c r="AJ54" i="5"/>
  <c r="AJ52" i="5"/>
  <c r="AJ49" i="5"/>
  <c r="AJ48" i="5"/>
  <c r="AJ46" i="5"/>
  <c r="AJ44" i="5"/>
  <c r="AJ40" i="5"/>
  <c r="AI40" i="5"/>
  <c r="AJ39" i="5"/>
  <c r="AJ38" i="5"/>
  <c r="AJ36" i="5"/>
  <c r="AI36" i="5"/>
  <c r="AJ35" i="5"/>
  <c r="AJ34" i="5"/>
  <c r="AJ33" i="5"/>
  <c r="AJ32" i="5"/>
  <c r="AI32" i="5"/>
  <c r="AJ31" i="5"/>
  <c r="AJ29" i="5"/>
  <c r="AI28" i="5"/>
  <c r="AD28" i="5"/>
  <c r="L28" i="5"/>
  <c r="AJ26" i="5"/>
  <c r="AJ25" i="5"/>
  <c r="AJ24" i="5"/>
  <c r="AJ23" i="5"/>
  <c r="AI23" i="5"/>
  <c r="AI22" i="5"/>
  <c r="AH22" i="5"/>
  <c r="L22" i="5"/>
  <c r="AJ19" i="5"/>
  <c r="AI19" i="5"/>
  <c r="AJ14" i="5"/>
  <c r="AJ13" i="5"/>
  <c r="AJ8" i="5"/>
  <c r="AJ7" i="5"/>
  <c r="AJ6" i="5"/>
  <c r="AJ4" i="5"/>
  <c r="AI74" i="4"/>
  <c r="AI73" i="4"/>
  <c r="AI72" i="4"/>
  <c r="AI70" i="4"/>
  <c r="AH70" i="4"/>
  <c r="AI69" i="4"/>
  <c r="AI68" i="4"/>
  <c r="AI67" i="4"/>
  <c r="AJ66" i="4"/>
  <c r="AH66" i="4"/>
  <c r="AJ65" i="4"/>
  <c r="AH65" i="4"/>
  <c r="AJ64" i="4"/>
  <c r="AH64" i="4"/>
  <c r="AH63" i="4"/>
  <c r="AH62" i="4"/>
  <c r="AI59" i="4"/>
  <c r="AH58" i="4"/>
  <c r="R58" i="4"/>
  <c r="AH56" i="4"/>
  <c r="AH53" i="4"/>
  <c r="AI52" i="4"/>
  <c r="AI51" i="4"/>
  <c r="AJ50" i="4"/>
  <c r="AH50" i="4"/>
  <c r="AI49" i="4"/>
  <c r="AI47" i="4"/>
  <c r="AH45" i="4"/>
  <c r="AI44" i="4"/>
  <c r="AI43" i="4"/>
  <c r="AH43" i="4"/>
  <c r="AI42" i="4"/>
  <c r="AH41" i="4"/>
  <c r="AH40" i="4"/>
  <c r="AJ39" i="4"/>
  <c r="AH39" i="4"/>
  <c r="AJ38" i="4"/>
  <c r="AH38" i="4"/>
  <c r="AJ36" i="4"/>
  <c r="AI35" i="4"/>
  <c r="AH35" i="4"/>
  <c r="AH33" i="4"/>
  <c r="AI32" i="4"/>
  <c r="AH31" i="4"/>
  <c r="AH30" i="4"/>
  <c r="AH28" i="4"/>
  <c r="AJ25" i="4"/>
  <c r="AH25" i="4"/>
  <c r="AJ24" i="4"/>
  <c r="AI24" i="4"/>
  <c r="AH24" i="4"/>
  <c r="AI23" i="4"/>
  <c r="AH22" i="4"/>
  <c r="AJ21" i="4"/>
  <c r="AI21" i="4"/>
  <c r="AH21" i="4"/>
  <c r="AI20" i="4"/>
  <c r="AI18" i="4"/>
  <c r="AJ17" i="4"/>
  <c r="AI17" i="4"/>
  <c r="AH17" i="4"/>
  <c r="AJ16" i="4"/>
  <c r="AI16" i="4"/>
  <c r="AJ15" i="4"/>
  <c r="AJ14" i="4"/>
  <c r="AH14" i="4"/>
  <c r="AB13" i="4"/>
  <c r="Z13" i="4"/>
  <c r="AI13" i="4" s="1"/>
  <c r="X13" i="4"/>
  <c r="V13" i="4"/>
  <c r="T13" i="4"/>
  <c r="R13" i="4"/>
  <c r="P13" i="4"/>
  <c r="N13" i="4"/>
  <c r="L13" i="4"/>
  <c r="J13" i="4"/>
  <c r="AJ12" i="4"/>
  <c r="AI12" i="4"/>
  <c r="AI11" i="4"/>
  <c r="AH11" i="4"/>
  <c r="AJ10" i="4"/>
  <c r="AI10" i="4"/>
  <c r="AH10" i="4"/>
  <c r="AI9" i="4"/>
  <c r="AH9" i="4"/>
  <c r="AI8" i="4"/>
  <c r="AJ7" i="4"/>
  <c r="AI7" i="4"/>
  <c r="AH7" i="4"/>
  <c r="AJ6" i="4"/>
  <c r="AI6" i="4"/>
  <c r="AH5" i="4"/>
  <c r="AI3" i="4"/>
  <c r="AI2" i="4"/>
  <c r="AH2" i="4"/>
  <c r="AJ182" i="2"/>
  <c r="AJ181" i="2"/>
  <c r="AJ180" i="2"/>
  <c r="AJ179" i="2"/>
  <c r="AI179" i="2"/>
  <c r="AJ178" i="2"/>
  <c r="AI178" i="2"/>
  <c r="AH178" i="2"/>
  <c r="AJ177" i="2"/>
  <c r="AH177" i="2"/>
  <c r="X177" i="2"/>
  <c r="AJ176" i="2"/>
  <c r="AH176" i="2"/>
  <c r="X176" i="2"/>
  <c r="AJ175" i="2"/>
  <c r="AJ174" i="2"/>
  <c r="AI174" i="2"/>
  <c r="AH174" i="2"/>
  <c r="AJ173" i="2"/>
  <c r="AI173" i="2"/>
  <c r="AH173" i="2"/>
  <c r="AH172" i="2"/>
  <c r="AD172" i="2"/>
  <c r="X172" i="2"/>
  <c r="Z172" i="2" s="1"/>
  <c r="R172" i="2"/>
  <c r="R171" i="2" s="1"/>
  <c r="L172" i="2"/>
  <c r="N172" i="2" s="1"/>
  <c r="AH171" i="2"/>
  <c r="AD171" i="2"/>
  <c r="Z171" i="2"/>
  <c r="X171" i="2"/>
  <c r="L171" i="2"/>
  <c r="N171" i="2" s="1"/>
  <c r="AJ171" i="2" s="1"/>
  <c r="AJ170" i="2"/>
  <c r="AI170" i="2"/>
  <c r="AJ169" i="2"/>
  <c r="AI169" i="2"/>
  <c r="AJ168" i="2"/>
  <c r="AI168" i="2"/>
  <c r="AH168" i="2"/>
  <c r="AJ167" i="2"/>
  <c r="AJ166" i="2"/>
  <c r="AH166" i="2"/>
  <c r="X166" i="2"/>
  <c r="AJ165" i="2"/>
  <c r="AJ164" i="2"/>
  <c r="AI164" i="2"/>
  <c r="AH163" i="2"/>
  <c r="AD163" i="2"/>
  <c r="X163" i="2"/>
  <c r="Z163" i="2" s="1"/>
  <c r="R163" i="2"/>
  <c r="L163" i="2"/>
  <c r="AJ162" i="2"/>
  <c r="AJ161" i="2"/>
  <c r="AJ160" i="2"/>
  <c r="AH159" i="2"/>
  <c r="AD159" i="2"/>
  <c r="X159" i="2"/>
  <c r="Z159" i="2" s="1"/>
  <c r="R159" i="2"/>
  <c r="L159" i="2"/>
  <c r="AI159" i="2" s="1"/>
  <c r="AJ158" i="2"/>
  <c r="AI158" i="2"/>
  <c r="AJ157" i="2"/>
  <c r="AJ156" i="2"/>
  <c r="AI156" i="2"/>
  <c r="AH156" i="2"/>
  <c r="AJ155" i="2"/>
  <c r="AI155" i="2"/>
  <c r="AH155" i="2"/>
  <c r="AJ154" i="2"/>
  <c r="AJ152" i="2"/>
  <c r="AI152" i="2"/>
  <c r="AH152" i="2"/>
  <c r="AJ151" i="2"/>
  <c r="AJ150" i="2"/>
  <c r="AH150" i="2"/>
  <c r="X150" i="2"/>
  <c r="AJ149" i="2"/>
  <c r="AI149" i="2"/>
  <c r="AJ148" i="2"/>
  <c r="AI148" i="2"/>
  <c r="AJ147" i="2"/>
  <c r="AI147" i="2"/>
  <c r="AJ146" i="2"/>
  <c r="AH145" i="2"/>
  <c r="AD145" i="2"/>
  <c r="X145" i="2"/>
  <c r="Z145" i="2" s="1"/>
  <c r="R145" i="2"/>
  <c r="AI145" i="2" s="1"/>
  <c r="L145" i="2"/>
  <c r="N145" i="2" s="1"/>
  <c r="AJ143" i="2"/>
  <c r="AH143" i="2"/>
  <c r="X143" i="2"/>
  <c r="AJ142" i="2"/>
  <c r="AH142" i="2"/>
  <c r="X142" i="2"/>
  <c r="AJ141" i="2"/>
  <c r="AI141" i="2"/>
  <c r="AH141" i="2"/>
  <c r="AJ140" i="2"/>
  <c r="AH140" i="2"/>
  <c r="AJ139" i="2"/>
  <c r="AI139" i="2"/>
  <c r="AH139" i="2"/>
  <c r="AJ137" i="2"/>
  <c r="AI137" i="2"/>
  <c r="AH136" i="2"/>
  <c r="AD136" i="2"/>
  <c r="X136" i="2"/>
  <c r="Z136" i="2" s="1"/>
  <c r="AJ136" i="2" s="1"/>
  <c r="R136" i="2"/>
  <c r="N136" i="2"/>
  <c r="L136" i="2"/>
  <c r="AI134" i="2"/>
  <c r="AH134" i="2"/>
  <c r="X134" i="2"/>
  <c r="Z134" i="2" s="1"/>
  <c r="R134" i="2"/>
  <c r="L134" i="2"/>
  <c r="N134" i="2" s="1"/>
  <c r="AJ133" i="2"/>
  <c r="AI133" i="2"/>
  <c r="AH133" i="2"/>
  <c r="AJ131" i="2"/>
  <c r="AI131" i="2"/>
  <c r="AJ130" i="2"/>
  <c r="AJ129" i="2"/>
  <c r="AI129" i="2"/>
  <c r="AJ128" i="2"/>
  <c r="AJ127" i="2"/>
  <c r="AI127" i="2"/>
  <c r="AJ126" i="2"/>
  <c r="AH126" i="2"/>
  <c r="AD126" i="2"/>
  <c r="Z126" i="2"/>
  <c r="X126" i="2"/>
  <c r="R126" i="2"/>
  <c r="L126" i="2"/>
  <c r="AI126" i="2" s="1"/>
  <c r="AJ125" i="2"/>
  <c r="AH124" i="2"/>
  <c r="AD124" i="2"/>
  <c r="AI124" i="2" s="1"/>
  <c r="X124" i="2"/>
  <c r="Z124" i="2" s="1"/>
  <c r="AJ124" i="2" s="1"/>
  <c r="R124" i="2"/>
  <c r="AJ123" i="2"/>
  <c r="AI123" i="2"/>
  <c r="AH123" i="2"/>
  <c r="AJ122" i="2"/>
  <c r="AI122" i="2"/>
  <c r="AJ121" i="2"/>
  <c r="AI121" i="2"/>
  <c r="AH121" i="2"/>
  <c r="AJ120" i="2"/>
  <c r="AJ119" i="2"/>
  <c r="AJ118" i="2"/>
  <c r="AJ117" i="2"/>
  <c r="AJ116" i="2"/>
  <c r="AI116" i="2"/>
  <c r="AH116" i="2"/>
  <c r="AJ115" i="2"/>
  <c r="AI115" i="2"/>
  <c r="AJ113" i="2"/>
  <c r="AJ110" i="2"/>
  <c r="AJ109" i="2"/>
  <c r="AJ108" i="2"/>
  <c r="AI108" i="2"/>
  <c r="AH108" i="2"/>
  <c r="AJ107" i="2"/>
  <c r="AJ106" i="2"/>
  <c r="AJ105" i="2"/>
  <c r="AI105" i="2"/>
  <c r="AH105" i="2"/>
  <c r="AJ104" i="2"/>
  <c r="AI104" i="2"/>
  <c r="AH104" i="2"/>
  <c r="AH102" i="2"/>
  <c r="AD102" i="2"/>
  <c r="X102" i="2"/>
  <c r="Z102" i="2" s="1"/>
  <c r="R102" i="2"/>
  <c r="L102" i="2"/>
  <c r="AJ100" i="2"/>
  <c r="AI100" i="2"/>
  <c r="AH99" i="2"/>
  <c r="AD99" i="2"/>
  <c r="X99" i="2"/>
  <c r="Z99" i="2" s="1"/>
  <c r="R99" i="2"/>
  <c r="AI99" i="2" s="1"/>
  <c r="N99" i="2"/>
  <c r="L99" i="2"/>
  <c r="AJ98" i="2"/>
  <c r="AJ97" i="2"/>
  <c r="AH96" i="2"/>
  <c r="AD96" i="2"/>
  <c r="X96" i="2"/>
  <c r="Z96" i="2" s="1"/>
  <c r="R96" i="2"/>
  <c r="L96" i="2"/>
  <c r="AJ95" i="2"/>
  <c r="AI95" i="2"/>
  <c r="AJ94" i="2"/>
  <c r="AJ93" i="2"/>
  <c r="AJ92" i="2"/>
  <c r="AI92" i="2"/>
  <c r="AH92" i="2"/>
  <c r="AJ90" i="2"/>
  <c r="AH89" i="2"/>
  <c r="AD89" i="2"/>
  <c r="X89" i="2"/>
  <c r="Z89" i="2" s="1"/>
  <c r="AJ89" i="2" s="1"/>
  <c r="R89" i="2"/>
  <c r="R88" i="2" s="1"/>
  <c r="L89" i="2"/>
  <c r="AH88" i="2"/>
  <c r="AD88" i="2"/>
  <c r="X88" i="2"/>
  <c r="Z88" i="2" s="1"/>
  <c r="L88" i="2"/>
  <c r="AJ87" i="2"/>
  <c r="AI87" i="2"/>
  <c r="AH87" i="2"/>
  <c r="X87" i="2"/>
  <c r="AJ86" i="2"/>
  <c r="AH86" i="2"/>
  <c r="AD86" i="2"/>
  <c r="Z86" i="2"/>
  <c r="X86" i="2"/>
  <c r="R86" i="2"/>
  <c r="AJ85" i="2"/>
  <c r="AJ84" i="2"/>
  <c r="AI84" i="2"/>
  <c r="AJ83" i="2"/>
  <c r="AI83" i="2"/>
  <c r="AJ82" i="2"/>
  <c r="AI82" i="2"/>
  <c r="AJ81" i="2"/>
  <c r="AH81" i="2"/>
  <c r="AD81" i="2"/>
  <c r="X81" i="2"/>
  <c r="R81" i="2"/>
  <c r="AJ80" i="2"/>
  <c r="AI80" i="2"/>
  <c r="AJ79" i="2"/>
  <c r="AJ77" i="2"/>
  <c r="AH76" i="2"/>
  <c r="AD76" i="2"/>
  <c r="X76" i="2"/>
  <c r="Z76" i="2" s="1"/>
  <c r="R76" i="2"/>
  <c r="L76" i="2"/>
  <c r="AI76" i="2" s="1"/>
  <c r="AJ75" i="2"/>
  <c r="AH75" i="2"/>
  <c r="AJ74" i="2"/>
  <c r="AJ73" i="2"/>
  <c r="AI73" i="2"/>
  <c r="AJ72" i="2"/>
  <c r="AJ71" i="2"/>
  <c r="AH70" i="2"/>
  <c r="X70" i="2"/>
  <c r="Z70" i="2" s="1"/>
  <c r="R70" i="2"/>
  <c r="R69" i="2" s="1"/>
  <c r="N70" i="2"/>
  <c r="L70" i="2"/>
  <c r="AH69" i="2"/>
  <c r="AD69" i="2"/>
  <c r="L69" i="2"/>
  <c r="N69" i="2" s="1"/>
  <c r="AJ69" i="2" s="1"/>
  <c r="AJ67" i="2"/>
  <c r="AI67" i="2"/>
  <c r="AH67" i="2"/>
  <c r="AH66" i="2"/>
  <c r="AD66" i="2"/>
  <c r="X66" i="2"/>
  <c r="Z66" i="2" s="1"/>
  <c r="AJ66" i="2" s="1"/>
  <c r="R66" i="2"/>
  <c r="AJ65" i="2"/>
  <c r="AJ64" i="2"/>
  <c r="AH64" i="2"/>
  <c r="X64" i="2"/>
  <c r="AJ63" i="2"/>
  <c r="AJ62" i="2"/>
  <c r="AI62" i="2"/>
  <c r="AJ61" i="2"/>
  <c r="AJ60" i="2"/>
  <c r="AI60" i="2"/>
  <c r="AH60" i="2"/>
  <c r="AJ58" i="2"/>
  <c r="AJ57" i="2"/>
  <c r="AH57" i="2"/>
  <c r="X57" i="2"/>
  <c r="R57" i="2"/>
  <c r="L57" i="2"/>
  <c r="AI57" i="2" s="1"/>
  <c r="AJ56" i="2"/>
  <c r="AI56" i="2"/>
  <c r="AH55" i="2"/>
  <c r="AD55" i="2"/>
  <c r="X55" i="2"/>
  <c r="Z55" i="2" s="1"/>
  <c r="AJ55" i="2" s="1"/>
  <c r="R55" i="2"/>
  <c r="AI55" i="2" s="1"/>
  <c r="AH54" i="2"/>
  <c r="AD54" i="2"/>
  <c r="X54" i="2"/>
  <c r="Z54" i="2" s="1"/>
  <c r="L54" i="2"/>
  <c r="N54" i="2" s="1"/>
  <c r="AJ53" i="2"/>
  <c r="AI53" i="2"/>
  <c r="AH52" i="2"/>
  <c r="AD52" i="2"/>
  <c r="X52" i="2"/>
  <c r="R52" i="2"/>
  <c r="AI52" i="2" s="1"/>
  <c r="N52" i="2"/>
  <c r="AJ52" i="2" s="1"/>
  <c r="L52" i="2"/>
  <c r="AI51" i="2"/>
  <c r="AH51" i="2"/>
  <c r="AJ50" i="2"/>
  <c r="AJ48" i="2"/>
  <c r="AJ47" i="2"/>
  <c r="AI47" i="2"/>
  <c r="AJ46" i="2"/>
  <c r="AI46" i="2"/>
  <c r="AH46" i="2"/>
  <c r="AJ44" i="2"/>
  <c r="AH44" i="2"/>
  <c r="Z44" i="2"/>
  <c r="X44" i="2"/>
  <c r="AJ43" i="2"/>
  <c r="AI43" i="2"/>
  <c r="AJ42" i="2"/>
  <c r="AI42" i="2"/>
  <c r="AJ41" i="2"/>
  <c r="AI41" i="2"/>
  <c r="AH41" i="2"/>
  <c r="AJ40" i="2"/>
  <c r="AI40" i="2"/>
  <c r="AJ39" i="2"/>
  <c r="AJ38" i="2"/>
  <c r="AI38" i="2"/>
  <c r="AJ37" i="2"/>
  <c r="AI37" i="2"/>
  <c r="AJ36" i="2"/>
  <c r="AI36" i="2"/>
  <c r="AJ35" i="2"/>
  <c r="AI35" i="2"/>
  <c r="AJ34" i="2"/>
  <c r="AI34" i="2"/>
  <c r="AH34" i="2"/>
  <c r="AJ33" i="2"/>
  <c r="AH33" i="2"/>
  <c r="AJ32" i="2"/>
  <c r="AJ31" i="2"/>
  <c r="AJ30" i="2"/>
  <c r="AJ29" i="2"/>
  <c r="AI29" i="2"/>
  <c r="AJ28" i="2"/>
  <c r="AI28" i="2"/>
  <c r="AH27" i="2"/>
  <c r="AD27" i="2"/>
  <c r="X27" i="2"/>
  <c r="Z27" i="2" s="1"/>
  <c r="R27" i="2"/>
  <c r="L27" i="2"/>
  <c r="AJ26" i="2"/>
  <c r="AJ23" i="2"/>
  <c r="AI23" i="2"/>
  <c r="AH22" i="2"/>
  <c r="AD22" i="2"/>
  <c r="X22" i="2"/>
  <c r="Z22" i="2" s="1"/>
  <c r="R22" i="2"/>
  <c r="L22" i="2"/>
  <c r="AJ21" i="2"/>
  <c r="AI21" i="2"/>
  <c r="AJ20" i="2"/>
  <c r="AJ19" i="2"/>
  <c r="AI19" i="2"/>
  <c r="AJ18" i="2"/>
  <c r="AI18" i="2"/>
  <c r="AH18" i="2"/>
  <c r="AJ17" i="2"/>
  <c r="AI17" i="2"/>
  <c r="AJ16" i="2"/>
  <c r="AI16" i="2"/>
  <c r="AH16" i="2"/>
  <c r="AJ15" i="2"/>
  <c r="AI15" i="2"/>
  <c r="AJ14" i="2"/>
  <c r="AI14" i="2"/>
  <c r="AJ12" i="2"/>
  <c r="AI12" i="2"/>
  <c r="AH12" i="2"/>
  <c r="AJ11" i="2"/>
  <c r="AJ10" i="2"/>
  <c r="AH10" i="2"/>
  <c r="X10" i="2"/>
  <c r="AJ8" i="2"/>
  <c r="AJ6" i="2"/>
  <c r="AI6" i="2"/>
  <c r="AJ5" i="2"/>
  <c r="AH5" i="2"/>
  <c r="X5" i="2"/>
  <c r="AJ4" i="2"/>
  <c r="AJ2" i="2"/>
  <c r="AI2" i="2"/>
  <c r="AI69" i="1"/>
  <c r="X68" i="1"/>
  <c r="AI65" i="1"/>
  <c r="AJ64" i="1"/>
  <c r="AJ61" i="1"/>
  <c r="AJ60" i="1"/>
  <c r="AI60" i="1"/>
  <c r="AH59" i="1"/>
  <c r="AI59" i="1" s="1"/>
  <c r="AJ59" i="1" s="1"/>
  <c r="AD59" i="1"/>
  <c r="X59" i="1"/>
  <c r="R59" i="1"/>
  <c r="L59" i="1"/>
  <c r="X57" i="1"/>
  <c r="AH56" i="1"/>
  <c r="AI56" i="1" s="1"/>
  <c r="AJ56" i="1" s="1"/>
  <c r="AD56" i="1"/>
  <c r="X56" i="1"/>
  <c r="R56" i="1"/>
  <c r="L56" i="1"/>
  <c r="AH55" i="1"/>
  <c r="AI55" i="1" s="1"/>
  <c r="AJ55" i="1" s="1"/>
  <c r="AD55" i="1"/>
  <c r="X55" i="1"/>
  <c r="R55" i="1"/>
  <c r="L55" i="1"/>
  <c r="AJ51" i="1"/>
  <c r="AI51" i="1"/>
  <c r="N44" i="1"/>
  <c r="X48" i="1"/>
  <c r="AD46" i="1"/>
  <c r="X46" i="1"/>
  <c r="R46" i="1"/>
  <c r="L46" i="1"/>
  <c r="AI45" i="1"/>
  <c r="AI43" i="1"/>
  <c r="AJ43" i="1" s="1"/>
  <c r="AD43" i="1"/>
  <c r="X43" i="1"/>
  <c r="R43" i="1"/>
  <c r="L43" i="1"/>
  <c r="AJ42" i="1"/>
  <c r="AI42" i="1"/>
  <c r="AI39" i="1"/>
  <c r="AJ38" i="1"/>
  <c r="AI38" i="1"/>
  <c r="X36" i="1"/>
  <c r="AI31" i="1"/>
  <c r="AJ30" i="1"/>
  <c r="AI30" i="1"/>
  <c r="AI29" i="1"/>
  <c r="AJ29" i="1" s="1"/>
  <c r="AD29" i="1"/>
  <c r="X29" i="1"/>
  <c r="R29" i="1"/>
  <c r="L29" i="1"/>
  <c r="AI25" i="1"/>
  <c r="AJ25" i="1" s="1"/>
  <c r="AD25" i="1"/>
  <c r="X25" i="1"/>
  <c r="R25" i="1"/>
  <c r="L25" i="1"/>
  <c r="AJ21" i="1"/>
  <c r="AI21" i="1"/>
  <c r="AI20" i="1"/>
  <c r="AJ16" i="1"/>
  <c r="AI16" i="1"/>
  <c r="AI15" i="1"/>
  <c r="AH13" i="1"/>
  <c r="X10" i="1"/>
  <c r="X5" i="1"/>
  <c r="X4" i="1"/>
  <c r="AJ134" i="2" l="1"/>
  <c r="N76" i="2"/>
  <c r="AJ76" i="2" s="1"/>
  <c r="AI89" i="2"/>
  <c r="AI136" i="2"/>
  <c r="AI22" i="2"/>
  <c r="N89" i="2"/>
  <c r="AI163" i="2"/>
  <c r="AJ172" i="2"/>
  <c r="AI96" i="2"/>
  <c r="AI70" i="2"/>
  <c r="AI102" i="2"/>
  <c r="AI88" i="2"/>
  <c r="AJ54" i="2"/>
  <c r="AI27" i="2"/>
  <c r="AI81" i="2"/>
  <c r="AI86" i="2"/>
  <c r="AJ70" i="2"/>
  <c r="AJ99" i="2"/>
  <c r="AJ145" i="2"/>
  <c r="AI69" i="2"/>
  <c r="AI171" i="2"/>
  <c r="N88" i="2"/>
  <c r="AJ88" i="2" s="1"/>
  <c r="N102" i="2"/>
  <c r="AJ102" i="2" s="1"/>
  <c r="N126" i="2"/>
  <c r="N27" i="2"/>
  <c r="AJ27" i="2" s="1"/>
  <c r="N22" i="2"/>
  <c r="AJ22" i="2" s="1"/>
  <c r="N96" i="2"/>
  <c r="AJ96" i="2" s="1"/>
  <c r="N159" i="2"/>
  <c r="AJ159" i="2" s="1"/>
  <c r="AI172" i="2"/>
  <c r="N163" i="2"/>
  <c r="AJ163" i="2" s="1"/>
  <c r="R54" i="2"/>
  <c r="AI54" i="2" s="1"/>
  <c r="M5" i="6"/>
  <c r="K5" i="6"/>
</calcChain>
</file>

<file path=xl/sharedStrings.xml><?xml version="1.0" encoding="utf-8"?>
<sst xmlns="http://schemas.openxmlformats.org/spreadsheetml/2006/main" count="10875" uniqueCount="3719">
  <si>
    <t>食品学院研究生学业奖学金综合测评汇总表（老生）</t>
  </si>
  <si>
    <t>序号</t>
  </si>
  <si>
    <t>学号</t>
  </si>
  <si>
    <t>专业</t>
  </si>
  <si>
    <t>班级</t>
  </si>
  <si>
    <t>姓名</t>
  </si>
  <si>
    <t>联系电话</t>
  </si>
  <si>
    <t>导师</t>
  </si>
  <si>
    <t>学生类别
（下拉选项）</t>
  </si>
  <si>
    <t>培养方式
（下拉选项）</t>
  </si>
  <si>
    <t>一、思想道德品质得分</t>
  </si>
  <si>
    <t>思想道德品质具体加减分明细项</t>
  </si>
  <si>
    <t>一、思想道德品质得分（初审）</t>
  </si>
  <si>
    <t>思想道德品质具体加减分明细项（初审）</t>
  </si>
  <si>
    <t>一、思想道德品质得分（复审）</t>
  </si>
  <si>
    <t>思想道德品质具体加减分明细项（复审）</t>
  </si>
  <si>
    <t>二、学习成绩</t>
  </si>
  <si>
    <t>学习成绩加分明细项</t>
  </si>
  <si>
    <t>二、学习成绩（初审）</t>
  </si>
  <si>
    <t>学习成绩加分明细项（初审）</t>
  </si>
  <si>
    <t>二、学习成绩（复审）</t>
  </si>
  <si>
    <t>学习成绩加分明细项（复审）</t>
  </si>
  <si>
    <t>三、科研成绩</t>
  </si>
  <si>
    <t>科研成绩加分具体明细项</t>
  </si>
  <si>
    <t>三、科研成绩（初审）</t>
  </si>
  <si>
    <t>科研成绩加分具体明细项（初审）</t>
  </si>
  <si>
    <t>三、科研成绩（复审）</t>
  </si>
  <si>
    <t>科研成绩加分具体明细项（复审）</t>
  </si>
  <si>
    <t>四、体育文化与社会实践得分（初审）</t>
  </si>
  <si>
    <t>体育文化与社会实践具体加分明细项</t>
  </si>
  <si>
    <t>体育文化与社会实践具体加分明细项（初审）</t>
  </si>
  <si>
    <t>四、体育文化与社会实践得分（复审）</t>
  </si>
  <si>
    <t>体育文化与社会实践具体加分明细项（复审）</t>
  </si>
  <si>
    <t>总分（精确到小数点后两位）</t>
  </si>
  <si>
    <t>总分（精确到小数点后两位）初审</t>
  </si>
  <si>
    <t>总分（精确到小数点后两位）复审</t>
  </si>
  <si>
    <t>备注</t>
  </si>
  <si>
    <t>审核人</t>
  </si>
  <si>
    <t>复审人</t>
  </si>
  <si>
    <t>奖学金等级</t>
  </si>
  <si>
    <t>食品科学与工程</t>
  </si>
  <si>
    <t>21级硕士3班</t>
  </si>
  <si>
    <t>张俊林</t>
  </si>
  <si>
    <t>刘晓娟</t>
  </si>
  <si>
    <t>全日制学术硕士</t>
  </si>
  <si>
    <t>非定向</t>
  </si>
  <si>
    <t xml:space="preserve">（1）院级优秀研究生骨干 1分； 
（2）班级心理委员 2分；
（3）先进团支部 0.25分；
（4）参与食品学院“四院联合心理知识竞赛” 0.2分；
（5）“学习二十大、永远跟党走、奋进新征程”主题手账活动三等奖 0.2分；
（6）“廉洁文化进校园”主题宣传作品设计大赛校级三等奖 0.6分；
（7）2022年11月27日心理健康讲座 0.2分；  
（8）2023年4月20日防电信诈骗讲座 0.2分；
</t>
  </si>
  <si>
    <t>（1）院级优秀研究生骨干 1分； 
（2）班级心理委员 2分；
（3）先进团支部 0.25分；
（4）参与食品学院“四院联合心理知识竞赛” 0.2分；
（5）“学习二十大、永远跟党走、奋进新征程”主题手账活动三等奖 0.2分；
（6）“廉洁文化进校园”主题宣传作品设计大赛校级三等奖 0.6分；
（7）2022年11月27日心理健康讲座 0.2分；  
（8）2023年4月20日防电信诈骗讲座 0.2分；（9）2023年4月27日食品安全科普大赛观众参与 0.2分</t>
  </si>
  <si>
    <t>（1）SCI 1区（标题：Cluster-determinant 36 (CD36) mediates intestinal absorption of dietary astaxanthin and affects its secretion，期刊名：Food Research International，接收年月：2023年7月，作者排序第2（第一作者为老师）） 30分；
（2）EI （标题：基于分子对接和表面等离子共振技术分析虾青素与跨膜转运蛋白CD36的结合作用，期刊名：食品科学，接收年月：2022年12月，作者排序第1） 9分；
（3）综述大赛校级一等奖 4分；
（4）2022年11月10日专利辅导讲座 0.2分
（5）2023年4月27日食品安全科普大赛观众参与 0.2分</t>
  </si>
  <si>
    <t>（1）参与食品学院乒乓球队选拔赛 0.2分；
（2）参与食品学院篮球队选拔赛 0.2分；
（3）参与趣味运动会 0.2分；
（4）定向越野院级第四名 0.7分；</t>
  </si>
  <si>
    <t>陈丹妮、严德林</t>
  </si>
  <si>
    <t>杨海华、何方晴</t>
  </si>
  <si>
    <t>一等奖</t>
  </si>
  <si>
    <t>食品学院与工程</t>
  </si>
  <si>
    <r>
      <rPr>
        <sz val="11"/>
        <color theme="1"/>
        <rFont val="宋体"/>
        <charset val="134"/>
      </rPr>
      <t>21</t>
    </r>
    <r>
      <rPr>
        <sz val="11"/>
        <color theme="1"/>
        <rFont val="宋体"/>
        <charset val="134"/>
      </rPr>
      <t>级硕士</t>
    </r>
    <r>
      <rPr>
        <sz val="11"/>
        <color theme="1"/>
        <rFont val="宋体"/>
        <charset val="134"/>
      </rPr>
      <t>5</t>
    </r>
    <r>
      <rPr>
        <sz val="11"/>
        <color theme="1"/>
        <rFont val="宋体"/>
        <charset val="134"/>
      </rPr>
      <t>班</t>
    </r>
  </si>
  <si>
    <t>刘浪</t>
  </si>
  <si>
    <t>肖杰</t>
  </si>
  <si>
    <r>
      <rPr>
        <sz val="11"/>
        <color theme="1"/>
        <rFont val="宋体"/>
        <charset val="134"/>
      </rPr>
      <t>院优秀共产党员（</t>
    </r>
    <r>
      <rPr>
        <sz val="11"/>
        <color theme="1"/>
        <rFont val="宋体"/>
        <charset val="134"/>
      </rPr>
      <t>1</t>
    </r>
    <r>
      <rPr>
        <sz val="11"/>
        <color theme="1"/>
        <rFont val="宋体"/>
        <charset val="134"/>
      </rPr>
      <t>），院优秀学干（</t>
    </r>
    <r>
      <rPr>
        <sz val="11"/>
        <color theme="1"/>
        <rFont val="宋体"/>
        <charset val="134"/>
      </rPr>
      <t>1</t>
    </r>
    <r>
      <rPr>
        <sz val="11"/>
        <color theme="1"/>
        <rFont val="宋体"/>
        <charset val="134"/>
      </rPr>
      <t>），院优秀党支部（</t>
    </r>
    <r>
      <rPr>
        <sz val="11"/>
        <color theme="1"/>
        <rFont val="宋体"/>
        <charset val="134"/>
      </rPr>
      <t>0.25</t>
    </r>
    <r>
      <rPr>
        <sz val="11"/>
        <color theme="1"/>
        <rFont val="宋体"/>
        <charset val="134"/>
      </rPr>
      <t>），学生支部副书记（</t>
    </r>
    <r>
      <rPr>
        <sz val="11"/>
        <color theme="1"/>
        <rFont val="宋体"/>
        <charset val="134"/>
      </rPr>
      <t>3</t>
    </r>
    <r>
      <rPr>
        <sz val="11"/>
        <color theme="1"/>
        <rFont val="宋体"/>
        <charset val="134"/>
      </rPr>
      <t>），学者面对面（</t>
    </r>
    <r>
      <rPr>
        <sz val="11"/>
        <color theme="1"/>
        <rFont val="宋体"/>
        <charset val="134"/>
      </rPr>
      <t>0.2</t>
    </r>
    <r>
      <rPr>
        <sz val="11"/>
        <color theme="1"/>
        <rFont val="宋体"/>
        <charset val="134"/>
      </rPr>
      <t>）防电信诈骗（</t>
    </r>
    <r>
      <rPr>
        <sz val="11"/>
        <color theme="1"/>
        <rFont val="宋体"/>
        <charset val="134"/>
      </rPr>
      <t>0.2</t>
    </r>
    <r>
      <rPr>
        <sz val="11"/>
        <color theme="1"/>
        <rFont val="宋体"/>
        <charset val="134"/>
      </rPr>
      <t>），先进团支部</t>
    </r>
    <r>
      <rPr>
        <sz val="11"/>
        <color theme="1"/>
        <rFont val="宋体"/>
        <charset val="134"/>
      </rPr>
      <t xml:space="preserve"> </t>
    </r>
    <r>
      <rPr>
        <sz val="11"/>
        <color theme="1"/>
        <rFont val="宋体"/>
        <charset val="134"/>
      </rPr>
      <t>（</t>
    </r>
    <r>
      <rPr>
        <sz val="11"/>
        <color theme="1"/>
        <rFont val="宋体"/>
        <charset val="134"/>
      </rPr>
      <t>0.25</t>
    </r>
    <r>
      <rPr>
        <sz val="11"/>
        <color theme="1"/>
        <rFont val="宋体"/>
        <charset val="134"/>
      </rPr>
      <t>）</t>
    </r>
  </si>
  <si>
    <r>
      <rPr>
        <sz val="11"/>
        <color theme="1"/>
        <rFont val="宋体"/>
        <charset val="134"/>
      </rPr>
      <t>一区一作（</t>
    </r>
    <r>
      <rPr>
        <sz val="11"/>
        <color theme="1"/>
        <rFont val="宋体"/>
        <charset val="134"/>
      </rPr>
      <t>30</t>
    </r>
    <r>
      <rPr>
        <sz val="11"/>
        <color theme="1"/>
        <rFont val="宋体"/>
        <charset val="134"/>
      </rPr>
      <t>），农产品加工（</t>
    </r>
    <r>
      <rPr>
        <sz val="11"/>
        <color theme="1"/>
        <rFont val="宋体"/>
        <charset val="134"/>
      </rPr>
      <t>0.2</t>
    </r>
    <r>
      <rPr>
        <sz val="11"/>
        <color theme="1"/>
        <rFont val="宋体"/>
        <charset val="134"/>
      </rPr>
      <t>），食品大讲堂（</t>
    </r>
    <r>
      <rPr>
        <sz val="11"/>
        <color theme="1"/>
        <rFont val="宋体"/>
        <charset val="134"/>
      </rPr>
      <t>0.2</t>
    </r>
    <r>
      <rPr>
        <sz val="11"/>
        <color theme="1"/>
        <rFont val="宋体"/>
        <charset val="134"/>
      </rPr>
      <t>），学术论坛决赛（</t>
    </r>
    <r>
      <rPr>
        <sz val="11"/>
        <color theme="1"/>
        <rFont val="宋体"/>
        <charset val="134"/>
      </rPr>
      <t>0.2</t>
    </r>
    <r>
      <rPr>
        <sz val="11"/>
        <color theme="1"/>
        <rFont val="宋体"/>
        <charset val="134"/>
      </rPr>
      <t>）</t>
    </r>
  </si>
  <si>
    <r>
      <rPr>
        <sz val="11"/>
        <color theme="1"/>
        <rFont val="宋体"/>
        <charset val="134"/>
      </rPr>
      <t>声感魅力第八期</t>
    </r>
    <r>
      <rPr>
        <sz val="11"/>
        <color theme="1"/>
        <rFont val="宋体"/>
        <charset val="134"/>
      </rPr>
      <t xml:space="preserve"> 0.1（0.2分个人参与集体活动）</t>
    </r>
  </si>
  <si>
    <r>
      <rPr>
        <sz val="11"/>
        <color theme="1"/>
        <rFont val="宋体"/>
        <charset val="134"/>
      </rPr>
      <t>声感魅力第八期</t>
    </r>
    <r>
      <rPr>
        <sz val="11"/>
        <color theme="1"/>
        <rFont val="宋体"/>
        <charset val="134"/>
      </rPr>
      <t xml:space="preserve"> 0.1</t>
    </r>
    <r>
      <rPr>
        <sz val="11"/>
        <color theme="1"/>
        <rFont val="宋体"/>
        <charset val="134"/>
      </rPr>
      <t>（</t>
    </r>
    <r>
      <rPr>
        <sz val="11"/>
        <color theme="1"/>
        <rFont val="宋体"/>
        <charset val="134"/>
      </rPr>
      <t>0.2</t>
    </r>
    <r>
      <rPr>
        <sz val="11"/>
        <color theme="1"/>
        <rFont val="宋体"/>
        <charset val="134"/>
      </rPr>
      <t>分个人参与集体活动）</t>
    </r>
  </si>
  <si>
    <t>杨湧、蔡敏瑜</t>
  </si>
  <si>
    <t>彭成海</t>
  </si>
  <si>
    <t>张素婉</t>
  </si>
  <si>
    <t>陈忠正</t>
  </si>
  <si>
    <r>
      <rPr>
        <sz val="11"/>
        <color theme="1"/>
        <rFont val="宋体"/>
        <charset val="134"/>
      </rPr>
      <t>班级心理委员</t>
    </r>
    <r>
      <rPr>
        <sz val="11"/>
        <color theme="1"/>
        <rFont val="宋体"/>
        <charset val="134"/>
      </rPr>
      <t>2</t>
    </r>
    <r>
      <rPr>
        <sz val="11"/>
        <color theme="1"/>
        <rFont val="宋体"/>
        <charset val="134"/>
      </rPr>
      <t>分，</t>
    </r>
    <r>
      <rPr>
        <sz val="11"/>
        <color theme="1"/>
        <rFont val="宋体"/>
        <charset val="134"/>
      </rPr>
      <t>“</t>
    </r>
    <r>
      <rPr>
        <sz val="11"/>
        <color theme="1"/>
        <rFont val="宋体"/>
        <charset val="134"/>
      </rPr>
      <t>青年大学习</t>
    </r>
    <r>
      <rPr>
        <sz val="11"/>
        <color theme="1"/>
        <rFont val="宋体"/>
        <charset val="134"/>
      </rPr>
      <t>”</t>
    </r>
    <r>
      <rPr>
        <sz val="11"/>
        <color theme="1"/>
        <rFont val="宋体"/>
        <charset val="134"/>
      </rPr>
      <t>先进团支部</t>
    </r>
    <r>
      <rPr>
        <sz val="11"/>
        <color theme="1"/>
        <rFont val="宋体"/>
        <charset val="134"/>
      </rPr>
      <t xml:space="preserve"> 0.25</t>
    </r>
    <r>
      <rPr>
        <sz val="11"/>
        <color theme="1"/>
        <rFont val="宋体"/>
        <charset val="134"/>
      </rPr>
      <t>分</t>
    </r>
  </si>
  <si>
    <r>
      <rPr>
        <sz val="11"/>
        <color theme="1"/>
        <rFont val="宋体"/>
        <charset val="134"/>
      </rPr>
      <t>综述大赛</t>
    </r>
    <r>
      <rPr>
        <sz val="11"/>
        <color theme="1"/>
        <rFont val="宋体"/>
        <charset val="134"/>
      </rPr>
      <t>0.2</t>
    </r>
    <r>
      <rPr>
        <sz val="11"/>
        <color theme="1"/>
        <rFont val="宋体"/>
        <charset val="134"/>
      </rPr>
      <t>分，</t>
    </r>
    <r>
      <rPr>
        <sz val="11"/>
        <color theme="1"/>
        <rFont val="宋体"/>
        <charset val="134"/>
      </rPr>
      <t>SCI 1</t>
    </r>
    <r>
      <rPr>
        <sz val="11"/>
        <color theme="1"/>
        <rFont val="宋体"/>
        <charset val="134"/>
      </rPr>
      <t>区（标题</t>
    </r>
    <r>
      <rPr>
        <sz val="11"/>
        <color theme="1"/>
        <rFont val="宋体"/>
        <charset val="134"/>
      </rPr>
      <t>Metabolomics reveals the effects of different storage times on the acidity quality and metabolites of large-leaf black tea</t>
    </r>
    <r>
      <rPr>
        <sz val="11"/>
        <color theme="1"/>
        <rFont val="宋体"/>
        <charset val="134"/>
      </rPr>
      <t>，期刊名</t>
    </r>
    <r>
      <rPr>
        <sz val="11"/>
        <color theme="1"/>
        <rFont val="宋体"/>
        <charset val="134"/>
      </rPr>
      <t>food chemistry</t>
    </r>
    <r>
      <rPr>
        <sz val="11"/>
        <color theme="1"/>
        <rFont val="宋体"/>
        <charset val="134"/>
      </rPr>
      <t>，接收年月</t>
    </r>
    <r>
      <rPr>
        <sz val="11"/>
        <color theme="1"/>
        <rFont val="宋体"/>
        <charset val="134"/>
      </rPr>
      <t>2023</t>
    </r>
    <r>
      <rPr>
        <sz val="11"/>
        <color theme="1"/>
        <rFont val="宋体"/>
        <charset val="134"/>
      </rPr>
      <t>年</t>
    </r>
    <r>
      <rPr>
        <sz val="11"/>
        <color theme="1"/>
        <rFont val="宋体"/>
        <charset val="134"/>
      </rPr>
      <t>6</t>
    </r>
    <r>
      <rPr>
        <sz val="11"/>
        <color theme="1"/>
        <rFont val="宋体"/>
        <charset val="134"/>
      </rPr>
      <t>月，作者排序第</t>
    </r>
    <r>
      <rPr>
        <sz val="11"/>
        <color theme="1"/>
        <rFont val="宋体"/>
        <charset val="134"/>
      </rPr>
      <t>1</t>
    </r>
    <r>
      <rPr>
        <sz val="11"/>
        <color theme="1"/>
        <rFont val="宋体"/>
        <charset val="134"/>
      </rPr>
      <t>）</t>
    </r>
    <r>
      <rPr>
        <sz val="11"/>
        <color theme="1"/>
        <rFont val="宋体"/>
        <charset val="134"/>
      </rPr>
      <t xml:space="preserve"> </t>
    </r>
  </si>
  <si>
    <r>
      <rPr>
        <sz val="11"/>
        <color theme="1"/>
        <rFont val="宋体"/>
        <charset val="134"/>
      </rPr>
      <t>（</t>
    </r>
    <r>
      <rPr>
        <sz val="11"/>
        <color theme="1"/>
        <rFont val="宋体"/>
        <charset val="134"/>
      </rPr>
      <t>1</t>
    </r>
    <r>
      <rPr>
        <sz val="11"/>
        <color theme="1"/>
        <rFont val="宋体"/>
        <charset val="134"/>
      </rPr>
      <t>）参与趣味运动会比赛</t>
    </r>
    <r>
      <rPr>
        <sz val="11"/>
        <color theme="1"/>
        <rFont val="宋体"/>
        <charset val="134"/>
      </rPr>
      <t xml:space="preserve">  0.3</t>
    </r>
    <r>
      <rPr>
        <sz val="11"/>
        <color theme="1"/>
        <rFont val="宋体"/>
        <charset val="134"/>
      </rPr>
      <t>分；（</t>
    </r>
    <r>
      <rPr>
        <sz val="11"/>
        <color theme="1"/>
        <rFont val="宋体"/>
        <charset val="134"/>
      </rPr>
      <t>2</t>
    </r>
    <r>
      <rPr>
        <sz val="11"/>
        <color theme="1"/>
        <rFont val="宋体"/>
        <charset val="134"/>
      </rPr>
      <t>）定向越野</t>
    </r>
    <r>
      <rPr>
        <sz val="11"/>
        <color theme="1"/>
        <rFont val="宋体"/>
        <charset val="134"/>
      </rPr>
      <t>0.3</t>
    </r>
    <r>
      <rPr>
        <sz val="11"/>
        <color theme="1"/>
        <rFont val="宋体"/>
        <charset val="134"/>
      </rPr>
      <t>分（</t>
    </r>
    <r>
      <rPr>
        <sz val="11"/>
        <color theme="1"/>
        <rFont val="宋体"/>
        <charset val="134"/>
      </rPr>
      <t>0.2分）</t>
    </r>
    <r>
      <rPr>
        <sz val="11"/>
        <color theme="1"/>
        <rFont val="宋体"/>
        <charset val="134"/>
      </rPr>
      <t>；（</t>
    </r>
    <r>
      <rPr>
        <sz val="11"/>
        <color theme="1"/>
        <rFont val="宋体"/>
        <charset val="134"/>
      </rPr>
      <t>3</t>
    </r>
    <r>
      <rPr>
        <sz val="11"/>
        <color theme="1"/>
        <rFont val="宋体"/>
        <charset val="134"/>
      </rPr>
      <t>）研究生线上宿舍打卡活动</t>
    </r>
    <r>
      <rPr>
        <sz val="11"/>
        <color theme="1"/>
        <rFont val="宋体"/>
        <charset val="134"/>
      </rPr>
      <t xml:space="preserve"> 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</si>
  <si>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）参与趣味运动会比赛</t>
    </r>
    <r>
      <rPr>
        <sz val="11"/>
        <color theme="1"/>
        <rFont val="宋体"/>
        <charset val="134"/>
      </rPr>
      <t xml:space="preserve">  0.3</t>
    </r>
    <r>
      <rPr>
        <sz val="11"/>
        <color theme="1"/>
        <rFont val="宋体"/>
        <charset val="134"/>
      </rPr>
      <t>分；（</t>
    </r>
    <r>
      <rPr>
        <sz val="11"/>
        <color theme="1"/>
        <rFont val="宋体"/>
        <charset val="134"/>
      </rPr>
      <t>2</t>
    </r>
    <r>
      <rPr>
        <sz val="11"/>
        <color theme="1"/>
        <rFont val="宋体"/>
        <charset val="134"/>
      </rPr>
      <t>）定向越野</t>
    </r>
    <r>
      <rPr>
        <sz val="11"/>
        <color theme="1"/>
        <rFont val="宋体"/>
        <charset val="134"/>
      </rPr>
      <t>0.3</t>
    </r>
    <r>
      <rPr>
        <sz val="11"/>
        <color theme="1"/>
        <rFont val="宋体"/>
        <charset val="134"/>
      </rPr>
      <t>分（</t>
    </r>
    <r>
      <rPr>
        <sz val="11"/>
        <color theme="1"/>
        <rFont val="宋体"/>
        <charset val="134"/>
      </rPr>
      <t>0.2</t>
    </r>
    <r>
      <rPr>
        <sz val="11"/>
        <color theme="1"/>
        <rFont val="宋体"/>
        <charset val="134"/>
      </rPr>
      <t>分）；（</t>
    </r>
    <r>
      <rPr>
        <sz val="11"/>
        <color theme="1"/>
        <rFont val="宋体"/>
        <charset val="134"/>
      </rPr>
      <t>3</t>
    </r>
    <r>
      <rPr>
        <sz val="11"/>
        <color theme="1"/>
        <rFont val="宋体"/>
        <charset val="134"/>
      </rPr>
      <t>）研究生线上宿舍打卡活动</t>
    </r>
    <r>
      <rPr>
        <sz val="11"/>
        <color theme="1"/>
        <rFont val="宋体"/>
        <charset val="134"/>
      </rPr>
      <t xml:space="preserve"> 0.2</t>
    </r>
    <r>
      <rPr>
        <sz val="11"/>
        <color theme="1"/>
        <rFont val="宋体"/>
        <charset val="134"/>
      </rPr>
      <t>分</t>
    </r>
  </si>
  <si>
    <r>
      <rPr>
        <sz val="11"/>
        <color theme="1"/>
        <rFont val="宋体"/>
        <charset val="134"/>
      </rPr>
      <t>趣味运动会参与分为</t>
    </r>
    <r>
      <rPr>
        <sz val="11"/>
        <color rgb="FFFF0000"/>
        <rFont val="宋体"/>
        <charset val="134"/>
      </rPr>
      <t>0.2</t>
    </r>
    <r>
      <rPr>
        <sz val="11"/>
        <color rgb="FFFF0000"/>
        <rFont val="宋体"/>
        <charset val="134"/>
      </rPr>
      <t>分，定向越野参与分为0.2分</t>
    </r>
  </si>
  <si>
    <t>21级硕士2班</t>
  </si>
  <si>
    <t>王天遥</t>
  </si>
  <si>
    <t>徐小艳</t>
  </si>
  <si>
    <t xml:space="preserve">(1). 五四红旗团支部 0.5
(2) .先进团支部 0.25
(3). 2022年11月27日心理健康讲座 0.2 分
(4). 2023年4月20日电信诈骗宣讲会 0.2 分
(5). 2023年3月15号 学者面对面 0.2 分
</t>
  </si>
  <si>
    <t xml:space="preserve">(1) SCI 1区（Qualitative and quantitative analysis of four benzimidazole residues in food by surface-enhanced Raman spectroscopy combined with chemometrics， Food Chemistry，2023.5，第一作者） 30 分
(2) 2022年11月10日专利辅导讲座 0.2 分
(3) 2022年12月14日广东农产品加工产业发展现状与趋势讲座 0.2 分
</t>
  </si>
  <si>
    <t xml:space="preserve">(1) 参与食品学院运会男子铅球项目比赛  0.3 分
(2) 参与定向越野团队赛 0.2 分
(3) 参与食品学院乒乓球队选拔赛 0.2 分
</t>
  </si>
  <si>
    <t>院运会参与0.2</t>
  </si>
  <si>
    <t>4.27食品科普作品决赛报名不参加扣0.2</t>
  </si>
  <si>
    <t>刘慧，莫哲淇</t>
  </si>
  <si>
    <t>曾文燊</t>
  </si>
  <si>
    <t>黎攀</t>
  </si>
  <si>
    <t>助理班主任 2分 心理健康讲座 0.2分  先进团支部0.25</t>
  </si>
  <si>
    <t>助理班主任 2分 心理健康讲座 0.2分  先进团支部0.25 食品大讲堂 0.2分（非学术讲座）</t>
  </si>
  <si>
    <t>Probiotic-fermented Qushi decoction alleviates
reserpine-induced spleen deficiency syndrome
by regulating spleen function and gut
microbiota dysbiosis SCI二区 24分（缺检索证明） 食品大讲堂 0.2分 农产品加工讲座0.2分</t>
  </si>
  <si>
    <t>Probiotic-fermented Qushi decoction alleviates
reserpine-induced spleen deficiency syndrome
by regulating spleen function and gut
microbiota dysbiosis SCI二区 24分  农产品加工讲座0.2分</t>
  </si>
  <si>
    <t>食品乒乓球院队选拔0.2分   乒乓球院际赛双打 0.3分 颠球比赛0.2分 定向越野0.2分</t>
  </si>
  <si>
    <t>食品乒乓球院队选拔0.2分   乒乓球院际赛双打 0.2分 乒乓球院际赛0.2 颠球比赛0.2分 定向越野0.2分</t>
  </si>
  <si>
    <t>微生物学</t>
  </si>
  <si>
    <t>21级硕士7班</t>
  </si>
  <si>
    <t>张凤</t>
  </si>
  <si>
    <t>林俊芳</t>
  </si>
  <si>
    <r>
      <rPr>
        <sz val="12"/>
        <color theme="1"/>
        <rFont val="宋体"/>
        <charset val="134"/>
      </rPr>
      <t xml:space="preserve">(1) 参加2022-2023学年食品学院研究生“青年大学习”先进团支部   0.25分
(2) 参加第十三届迎新杯书画大赛   0.2分
</t>
    </r>
    <r>
      <rPr>
        <sz val="11"/>
        <color rgb="FFFF0000"/>
        <rFont val="宋体"/>
        <charset val="134"/>
      </rPr>
      <t xml:space="preserve">(3) 参加线上文体音乐打卡   0.2分
(4) 参加线上文体体育打卡   0.2分
</t>
    </r>
    <r>
      <rPr>
        <sz val="11"/>
        <color rgb="FF000000"/>
        <rFont val="宋体"/>
        <charset val="134"/>
      </rPr>
      <t xml:space="preserve">(5) 参与2023年4月20日防电信网络诈骗讲座  0.2分
(6) 参加2022年11月27日心理健康讲座  0.2分
</t>
    </r>
  </si>
  <si>
    <r>
      <rPr>
        <sz val="12"/>
        <color theme="1"/>
        <rFont val="宋体"/>
        <charset val="134"/>
      </rPr>
      <t xml:space="preserve">(1) 参加2022-2023学年食品学院研究生“青年大学习”先进团支部   0.25分
(2) 参加第十三届迎新杯书画大赛   0.2分
</t>
    </r>
    <r>
      <rPr>
        <sz val="11"/>
        <color rgb="FFFF0000"/>
        <rFont val="宋体"/>
        <charset val="134"/>
      </rPr>
      <t xml:space="preserve">(3) 参加线上文体音乐打卡   0.2分
</t>
    </r>
    <r>
      <rPr>
        <sz val="11"/>
        <color rgb="FF000000"/>
        <rFont val="宋体"/>
        <charset val="134"/>
      </rPr>
      <t xml:space="preserve">(5) 参与2023年4月20日防电信网络诈骗讲座  0.2分
(6) 参加2022年11月27日心理健康讲座  0.2分
</t>
    </r>
  </si>
  <si>
    <t xml:space="preserve">（1）专利授权：一种长双歧杆菌的高活菌数有氧发酵方法  8 分
（2）专利授权：一种罗伊氏乳杆菌新型抗冻保护剂在真空冷冻干燥过程中的应用8 分
（3）参加2022年12月14日广东农产品加工产业发展现状与趋势讲座  0.2分
</t>
  </si>
  <si>
    <t>（1） 参与食品学院院运会跳远项目比赛获得第一名  1分； 
（2） 参与食品学院院运会跳高项目比赛获得第一名  1分
（3） 参加定向越野团队赛                        0.2分
（4） 参加2022年食品学院研究生女子篮球选拔赛   0.2分
（5） 参加2022年食品学院乒乓球队选拔赛         0.2分</t>
  </si>
  <si>
    <t>重复加分</t>
  </si>
  <si>
    <t>李育瑶、黄思若</t>
  </si>
  <si>
    <t>温辉翠、王旭锴</t>
  </si>
  <si>
    <t>马凤</t>
  </si>
  <si>
    <t>（1）先进团支部团员 0.25分；
（2）2023年4月20日防电信网络诈骗研究生专场宣讲会 0.2分；
（3）功能食品第二党支部青年委员2分                    （4）心理健康非学术讲座0.2分                                 （5）先进党支部成员0.25分</t>
  </si>
  <si>
    <t>（1）现代食品科技发表《梨渣可溶性膳食纤维提取工艺优化及功能特性分析》7分
（2）现代食品科技发表《英红九号茶蛋白ACE抑制肽的制备\氨基酸组成及不同超滤组分的活性评价》7分
（3）参加院级第三届研究生学术论坛决赛获得三等奖1分
（4）参与食品学院第十二届综述大赛 0.2分；</t>
  </si>
  <si>
    <t>（1）参与2022年食品学院研究生女子篮球选拔赛 0.2分；
（2）参与2022年食品学院研究生乒乓球队选拔赛 0.2分；
（3）荧光夜跑活动 0.2分
（4）参易班定向越野获三等奖0.5分</t>
  </si>
  <si>
    <t>李欣</t>
  </si>
  <si>
    <t>周爱梅</t>
  </si>
  <si>
    <r>
      <rPr>
        <sz val="12"/>
        <color theme="1"/>
        <rFont val="宋体"/>
        <charset val="134"/>
      </rPr>
      <t>(1)</t>
    </r>
    <r>
      <rPr>
        <sz val="11"/>
        <color theme="1"/>
        <rFont val="宋体"/>
        <charset val="134"/>
      </rPr>
      <t>华南农业大学</t>
    </r>
    <r>
      <rPr>
        <sz val="11"/>
        <color theme="1"/>
        <rFont val="宋体"/>
        <charset val="134"/>
      </rPr>
      <t>“</t>
    </r>
    <r>
      <rPr>
        <sz val="11"/>
        <color theme="1"/>
        <rFont val="宋体"/>
        <charset val="134"/>
      </rPr>
      <t>优秀共青团员</t>
    </r>
    <r>
      <rPr>
        <sz val="11"/>
        <color theme="1"/>
        <rFont val="宋体"/>
        <charset val="134"/>
      </rPr>
      <t>”2</t>
    </r>
    <r>
      <rPr>
        <sz val="11"/>
        <color theme="1"/>
        <rFont val="宋体"/>
        <charset val="134"/>
      </rPr>
      <t>分；</t>
    </r>
    <r>
      <rPr>
        <sz val="11"/>
        <color theme="1"/>
        <rFont val="宋体"/>
        <charset val="134"/>
      </rPr>
      <t>(2)</t>
    </r>
    <r>
      <rPr>
        <sz val="11"/>
        <color theme="1"/>
        <rFont val="宋体"/>
        <charset val="134"/>
      </rPr>
      <t>先进团支部</t>
    </r>
    <r>
      <rPr>
        <sz val="11"/>
        <color theme="1"/>
        <rFont val="宋体"/>
        <charset val="134"/>
      </rPr>
      <t xml:space="preserve">  21</t>
    </r>
    <r>
      <rPr>
        <sz val="11"/>
        <color theme="1"/>
        <rFont val="宋体"/>
        <charset val="134"/>
      </rPr>
      <t>硕士</t>
    </r>
    <r>
      <rPr>
        <sz val="11"/>
        <color theme="1"/>
        <rFont val="宋体"/>
        <charset val="134"/>
      </rPr>
      <t>5</t>
    </r>
    <r>
      <rPr>
        <sz val="11"/>
        <color theme="1"/>
        <rFont val="宋体"/>
        <charset val="134"/>
      </rPr>
      <t>班</t>
    </r>
    <r>
      <rPr>
        <sz val="11"/>
        <color theme="1"/>
        <rFont val="宋体"/>
        <charset val="134"/>
      </rPr>
      <t xml:space="preserve"> 0.25</t>
    </r>
    <r>
      <rPr>
        <sz val="11"/>
        <color theme="1"/>
        <rFont val="宋体"/>
        <charset val="134"/>
      </rPr>
      <t>分；</t>
    </r>
    <r>
      <rPr>
        <sz val="11"/>
        <color theme="1"/>
        <rFont val="宋体"/>
        <charset val="134"/>
      </rPr>
      <t>(3)21</t>
    </r>
    <r>
      <rPr>
        <sz val="11"/>
        <color theme="1"/>
        <rFont val="宋体"/>
        <charset val="134"/>
      </rPr>
      <t>硕士</t>
    </r>
    <r>
      <rPr>
        <sz val="11"/>
        <color theme="1"/>
        <rFont val="宋体"/>
        <charset val="134"/>
      </rPr>
      <t>5</t>
    </r>
    <r>
      <rPr>
        <sz val="11"/>
        <color theme="1"/>
        <rFont val="宋体"/>
        <charset val="134"/>
      </rPr>
      <t>班</t>
    </r>
    <r>
      <rPr>
        <sz val="11"/>
        <color theme="1"/>
        <rFont val="宋体"/>
        <charset val="134"/>
      </rPr>
      <t xml:space="preserve"> </t>
    </r>
    <r>
      <rPr>
        <sz val="11"/>
        <color theme="1"/>
        <rFont val="宋体"/>
        <charset val="134"/>
      </rPr>
      <t>组织委员</t>
    </r>
    <r>
      <rPr>
        <sz val="11"/>
        <color theme="1"/>
        <rFont val="宋体"/>
        <charset val="134"/>
      </rPr>
      <t xml:space="preserve"> </t>
    </r>
    <r>
      <rPr>
        <sz val="11"/>
        <color theme="1"/>
        <rFont val="宋体"/>
        <charset val="134"/>
      </rPr>
      <t>加</t>
    </r>
    <r>
      <rPr>
        <sz val="11"/>
        <color theme="1"/>
        <rFont val="宋体"/>
        <charset val="134"/>
      </rPr>
      <t>2</t>
    </r>
    <r>
      <rPr>
        <sz val="11"/>
        <color theme="1"/>
        <rFont val="宋体"/>
        <charset val="134"/>
      </rPr>
      <t>分；（</t>
    </r>
    <r>
      <rPr>
        <sz val="11"/>
        <color theme="1"/>
        <rFont val="宋体"/>
        <charset val="134"/>
      </rPr>
      <t>4</t>
    </r>
    <r>
      <rPr>
        <sz val="11"/>
        <color theme="1"/>
        <rFont val="宋体"/>
        <charset val="134"/>
      </rPr>
      <t>）先进党支部</t>
    </r>
    <r>
      <rPr>
        <sz val="11"/>
        <color theme="1"/>
        <rFont val="宋体"/>
        <charset val="134"/>
      </rPr>
      <t xml:space="preserve">  </t>
    </r>
    <r>
      <rPr>
        <sz val="11"/>
        <color theme="1"/>
        <rFont val="宋体"/>
        <charset val="134"/>
      </rPr>
      <t>加</t>
    </r>
    <r>
      <rPr>
        <sz val="11"/>
        <color theme="1"/>
        <rFont val="宋体"/>
        <charset val="134"/>
      </rPr>
      <t>0.5</t>
    </r>
    <r>
      <rPr>
        <sz val="11"/>
        <color theme="1"/>
        <rFont val="宋体"/>
        <charset val="134"/>
      </rPr>
      <t>分；（</t>
    </r>
    <r>
      <rPr>
        <sz val="11"/>
        <color theme="1"/>
        <rFont val="宋体"/>
        <charset val="134"/>
      </rPr>
      <t>5</t>
    </r>
    <r>
      <rPr>
        <sz val="11"/>
        <color theme="1"/>
        <rFont val="宋体"/>
        <charset val="134"/>
      </rPr>
      <t>）</t>
    </r>
    <r>
      <rPr>
        <sz val="11"/>
        <color theme="1"/>
        <rFont val="宋体"/>
        <charset val="134"/>
      </rPr>
      <t>4.20</t>
    </r>
    <r>
      <rPr>
        <sz val="11"/>
        <color theme="1"/>
        <rFont val="宋体"/>
        <charset val="134"/>
      </rPr>
      <t>防电信诈骗讲座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6</t>
    </r>
    <r>
      <rPr>
        <sz val="11"/>
        <color theme="1"/>
        <rFont val="宋体"/>
        <charset val="134"/>
      </rPr>
      <t>）科技特派员系列讲座</t>
    </r>
    <r>
      <rPr>
        <sz val="11"/>
        <color theme="1"/>
        <rFont val="宋体"/>
        <charset val="134"/>
      </rPr>
      <t xml:space="preserve"> </t>
    </r>
    <r>
      <rPr>
        <sz val="11"/>
        <color theme="1"/>
        <rFont val="宋体"/>
        <charset val="134"/>
      </rPr>
      <t>加</t>
    </r>
    <r>
      <rPr>
        <sz val="11"/>
        <color theme="1"/>
        <rFont val="宋体"/>
        <charset val="134"/>
      </rPr>
      <t>0.2</t>
    </r>
    <r>
      <rPr>
        <sz val="11"/>
        <color theme="1"/>
        <rFont val="宋体"/>
        <charset val="134"/>
      </rPr>
      <t>分</t>
    </r>
    <r>
      <rPr>
        <sz val="11"/>
        <color rgb="FFFF0000"/>
        <rFont val="宋体"/>
        <charset val="134"/>
      </rPr>
      <t>（</t>
    </r>
    <r>
      <rPr>
        <sz val="11"/>
        <color rgb="FFFF0000"/>
        <rFont val="宋体"/>
        <charset val="134"/>
      </rPr>
      <t>7</t>
    </r>
    <r>
      <rPr>
        <sz val="11"/>
        <color rgb="FFFF0000"/>
        <rFont val="宋体"/>
        <charset val="134"/>
      </rPr>
      <t>）广东省功能食品活性重点实验室</t>
    </r>
    <r>
      <rPr>
        <sz val="11"/>
        <color rgb="FFFF0000"/>
        <rFont val="宋体"/>
        <charset val="134"/>
      </rPr>
      <t xml:space="preserve"> </t>
    </r>
    <r>
      <rPr>
        <sz val="11"/>
        <color rgb="FFFF0000"/>
        <rFont val="宋体"/>
        <charset val="134"/>
      </rPr>
      <t>学术部部员</t>
    </r>
    <r>
      <rPr>
        <sz val="11"/>
        <color rgb="FFFF0000"/>
        <rFont val="宋体"/>
        <charset val="134"/>
      </rPr>
      <t xml:space="preserve"> 3</t>
    </r>
    <r>
      <rPr>
        <sz val="11"/>
        <color rgb="FFFF0000"/>
        <rFont val="宋体"/>
        <charset val="134"/>
      </rPr>
      <t>分（证明无效）</t>
    </r>
    <r>
      <rPr>
        <sz val="11"/>
        <color theme="1"/>
        <rFont val="宋体"/>
        <charset val="134"/>
      </rPr>
      <t>（</t>
    </r>
    <r>
      <rPr>
        <sz val="11"/>
        <color theme="1"/>
        <rFont val="宋体"/>
        <charset val="134"/>
      </rPr>
      <t>8</t>
    </r>
    <r>
      <rPr>
        <sz val="11"/>
        <color theme="1"/>
        <rFont val="宋体"/>
        <charset val="134"/>
      </rPr>
      <t>）参加</t>
    </r>
    <r>
      <rPr>
        <sz val="11"/>
        <color theme="1"/>
        <rFont val="宋体"/>
        <charset val="134"/>
      </rPr>
      <t xml:space="preserve"> </t>
    </r>
    <r>
      <rPr>
        <sz val="11"/>
        <color theme="1"/>
        <rFont val="宋体"/>
        <charset val="134"/>
      </rPr>
      <t>四院联合心理知识竞赛</t>
    </r>
    <r>
      <rPr>
        <sz val="11"/>
        <color theme="1"/>
        <rFont val="宋体"/>
        <charset val="134"/>
      </rPr>
      <t xml:space="preserve"> 0.2</t>
    </r>
    <r>
      <rPr>
        <sz val="11"/>
        <color theme="1"/>
        <rFont val="宋体"/>
        <charset val="134"/>
      </rPr>
      <t>分</t>
    </r>
  </si>
  <si>
    <r>
      <rPr>
        <sz val="11"/>
        <color theme="1"/>
        <rFont val="宋体"/>
        <charset val="134"/>
      </rPr>
      <t>(1)</t>
    </r>
    <r>
      <rPr>
        <sz val="11"/>
        <color theme="1"/>
        <rFont val="宋体"/>
        <charset val="134"/>
      </rPr>
      <t>华南农业大学“优秀共青团员”</t>
    </r>
    <r>
      <rPr>
        <sz val="11"/>
        <color theme="1"/>
        <rFont val="宋体"/>
        <charset val="134"/>
      </rPr>
      <t>2</t>
    </r>
    <r>
      <rPr>
        <sz val="11"/>
        <color theme="1"/>
        <rFont val="宋体"/>
        <charset val="134"/>
      </rPr>
      <t>分；</t>
    </r>
    <r>
      <rPr>
        <sz val="11"/>
        <color theme="1"/>
        <rFont val="宋体"/>
        <charset val="134"/>
      </rPr>
      <t>(2)</t>
    </r>
    <r>
      <rPr>
        <sz val="11"/>
        <color theme="1"/>
        <rFont val="宋体"/>
        <charset val="134"/>
      </rPr>
      <t>先进团支部</t>
    </r>
    <r>
      <rPr>
        <sz val="11"/>
        <color theme="1"/>
        <rFont val="宋体"/>
        <charset val="134"/>
      </rPr>
      <t xml:space="preserve">  21</t>
    </r>
    <r>
      <rPr>
        <sz val="11"/>
        <color theme="1"/>
        <rFont val="宋体"/>
        <charset val="134"/>
      </rPr>
      <t>硕士</t>
    </r>
    <r>
      <rPr>
        <sz val="11"/>
        <color theme="1"/>
        <rFont val="宋体"/>
        <charset val="134"/>
      </rPr>
      <t>5</t>
    </r>
    <r>
      <rPr>
        <sz val="11"/>
        <color theme="1"/>
        <rFont val="宋体"/>
        <charset val="134"/>
      </rPr>
      <t>班</t>
    </r>
    <r>
      <rPr>
        <sz val="11"/>
        <color theme="1"/>
        <rFont val="宋体"/>
        <charset val="134"/>
      </rPr>
      <t xml:space="preserve"> 0.25</t>
    </r>
    <r>
      <rPr>
        <sz val="11"/>
        <color theme="1"/>
        <rFont val="宋体"/>
        <charset val="134"/>
      </rPr>
      <t>分；</t>
    </r>
    <r>
      <rPr>
        <sz val="11"/>
        <color theme="1"/>
        <rFont val="宋体"/>
        <charset val="134"/>
      </rPr>
      <t>(3)21</t>
    </r>
    <r>
      <rPr>
        <sz val="11"/>
        <color theme="1"/>
        <rFont val="宋体"/>
        <charset val="134"/>
      </rPr>
      <t>硕士</t>
    </r>
    <r>
      <rPr>
        <sz val="11"/>
        <color theme="1"/>
        <rFont val="宋体"/>
        <charset val="134"/>
      </rPr>
      <t>5</t>
    </r>
    <r>
      <rPr>
        <sz val="11"/>
        <color theme="1"/>
        <rFont val="宋体"/>
        <charset val="134"/>
      </rPr>
      <t>班</t>
    </r>
    <r>
      <rPr>
        <sz val="11"/>
        <color theme="1"/>
        <rFont val="宋体"/>
        <charset val="134"/>
      </rPr>
      <t xml:space="preserve"> </t>
    </r>
    <r>
      <rPr>
        <sz val="11"/>
        <color theme="1"/>
        <rFont val="宋体"/>
        <charset val="134"/>
      </rPr>
      <t>组织委员</t>
    </r>
    <r>
      <rPr>
        <sz val="11"/>
        <color theme="1"/>
        <rFont val="宋体"/>
        <charset val="134"/>
      </rPr>
      <t xml:space="preserve"> </t>
    </r>
    <r>
      <rPr>
        <sz val="11"/>
        <color theme="1"/>
        <rFont val="宋体"/>
        <charset val="134"/>
      </rPr>
      <t>加</t>
    </r>
    <r>
      <rPr>
        <sz val="11"/>
        <color theme="1"/>
        <rFont val="宋体"/>
        <charset val="134"/>
      </rPr>
      <t>2</t>
    </r>
    <r>
      <rPr>
        <sz val="11"/>
        <color theme="1"/>
        <rFont val="宋体"/>
        <charset val="134"/>
      </rPr>
      <t>分；（</t>
    </r>
    <r>
      <rPr>
        <sz val="11"/>
        <color theme="1"/>
        <rFont val="宋体"/>
        <charset val="134"/>
      </rPr>
      <t>4</t>
    </r>
    <r>
      <rPr>
        <sz val="11"/>
        <color theme="1"/>
        <rFont val="宋体"/>
        <charset val="134"/>
      </rPr>
      <t>）先进党支部</t>
    </r>
    <r>
      <rPr>
        <sz val="11"/>
        <color theme="1"/>
        <rFont val="宋体"/>
        <charset val="134"/>
      </rPr>
      <t xml:space="preserve">  </t>
    </r>
    <r>
      <rPr>
        <sz val="11"/>
        <color theme="1"/>
        <rFont val="宋体"/>
        <charset val="134"/>
      </rPr>
      <t>加</t>
    </r>
    <r>
      <rPr>
        <sz val="11"/>
        <color theme="1"/>
        <rFont val="宋体"/>
        <charset val="134"/>
      </rPr>
      <t>0.5</t>
    </r>
    <r>
      <rPr>
        <sz val="11"/>
        <color theme="1"/>
        <rFont val="宋体"/>
        <charset val="134"/>
      </rPr>
      <t>分；（</t>
    </r>
    <r>
      <rPr>
        <sz val="11"/>
        <color theme="1"/>
        <rFont val="宋体"/>
        <charset val="134"/>
      </rPr>
      <t>5</t>
    </r>
    <r>
      <rPr>
        <sz val="11"/>
        <color theme="1"/>
        <rFont val="宋体"/>
        <charset val="134"/>
      </rPr>
      <t>）</t>
    </r>
    <r>
      <rPr>
        <sz val="11"/>
        <color theme="1"/>
        <rFont val="宋体"/>
        <charset val="134"/>
      </rPr>
      <t>4.20</t>
    </r>
    <r>
      <rPr>
        <sz val="11"/>
        <color theme="1"/>
        <rFont val="宋体"/>
        <charset val="134"/>
      </rPr>
      <t>防电信诈骗讲座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6</t>
    </r>
    <r>
      <rPr>
        <sz val="11"/>
        <color theme="1"/>
        <rFont val="宋体"/>
        <charset val="134"/>
      </rPr>
      <t>）科技特派员系列讲座</t>
    </r>
    <r>
      <rPr>
        <sz val="11"/>
        <color theme="1"/>
        <rFont val="宋体"/>
        <charset val="134"/>
      </rPr>
      <t xml:space="preserve"> </t>
    </r>
    <r>
      <rPr>
        <sz val="11"/>
        <color theme="1"/>
        <rFont val="宋体"/>
        <charset val="134"/>
      </rPr>
      <t>加</t>
    </r>
    <r>
      <rPr>
        <sz val="11"/>
        <color theme="1"/>
        <rFont val="宋体"/>
        <charset val="134"/>
      </rPr>
      <t>0.2</t>
    </r>
    <r>
      <rPr>
        <sz val="11"/>
        <color theme="1"/>
        <rFont val="宋体"/>
        <charset val="134"/>
      </rPr>
      <t>分</t>
    </r>
    <r>
      <rPr>
        <sz val="11"/>
        <color rgb="FFFF0000"/>
        <rFont val="宋体"/>
        <charset val="134"/>
      </rPr>
      <t>（</t>
    </r>
    <r>
      <rPr>
        <sz val="11"/>
        <color rgb="FFFF0000"/>
        <rFont val="宋体"/>
        <charset val="134"/>
      </rPr>
      <t>7</t>
    </r>
    <r>
      <rPr>
        <sz val="11"/>
        <color rgb="FFFF0000"/>
        <rFont val="宋体"/>
        <charset val="134"/>
      </rPr>
      <t>）广东省功能食品活性重点实验室</t>
    </r>
    <r>
      <rPr>
        <sz val="11"/>
        <color rgb="FFFF0000"/>
        <rFont val="宋体"/>
        <charset val="134"/>
      </rPr>
      <t xml:space="preserve"> </t>
    </r>
    <r>
      <rPr>
        <sz val="11"/>
        <color rgb="FFFF0000"/>
        <rFont val="宋体"/>
        <charset val="134"/>
      </rPr>
      <t>学术部部员</t>
    </r>
    <r>
      <rPr>
        <sz val="11"/>
        <color rgb="FFFF0000"/>
        <rFont val="宋体"/>
        <charset val="134"/>
      </rPr>
      <t xml:space="preserve"> 3</t>
    </r>
    <r>
      <rPr>
        <sz val="11"/>
        <color rgb="FFFF0000"/>
        <rFont val="宋体"/>
        <charset val="134"/>
      </rPr>
      <t>分（证明无效）</t>
    </r>
    <r>
      <rPr>
        <sz val="11"/>
        <color theme="1"/>
        <rFont val="宋体"/>
        <charset val="134"/>
      </rPr>
      <t>（</t>
    </r>
    <r>
      <rPr>
        <sz val="11"/>
        <color theme="1"/>
        <rFont val="宋体"/>
        <charset val="134"/>
      </rPr>
      <t>8</t>
    </r>
    <r>
      <rPr>
        <sz val="11"/>
        <color theme="1"/>
        <rFont val="宋体"/>
        <charset val="134"/>
      </rPr>
      <t>）参加</t>
    </r>
    <r>
      <rPr>
        <sz val="11"/>
        <color theme="1"/>
        <rFont val="宋体"/>
        <charset val="134"/>
      </rPr>
      <t xml:space="preserve"> </t>
    </r>
    <r>
      <rPr>
        <sz val="11"/>
        <color theme="1"/>
        <rFont val="宋体"/>
        <charset val="134"/>
      </rPr>
      <t>四院联合心理知识竞赛</t>
    </r>
    <r>
      <rPr>
        <sz val="11"/>
        <color theme="1"/>
        <rFont val="宋体"/>
        <charset val="134"/>
      </rPr>
      <t xml:space="preserve"> 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</si>
  <si>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）北大核心（标题：不同提取方法对井冈蜜柚皮精油组成与性质的影响，期刊名食品工业科技，接收年月</t>
    </r>
    <r>
      <rPr>
        <sz val="11"/>
        <color theme="1"/>
        <rFont val="宋体"/>
        <charset val="134"/>
      </rPr>
      <t>2023.7.11</t>
    </r>
    <r>
      <rPr>
        <sz val="11"/>
        <color theme="1"/>
        <rFont val="宋体"/>
        <charset val="134"/>
      </rPr>
      <t>，作者排序第</t>
    </r>
    <r>
      <rPr>
        <sz val="11"/>
        <color theme="1"/>
        <rFont val="宋体"/>
        <charset val="134"/>
      </rPr>
      <t>1</t>
    </r>
    <r>
      <rPr>
        <sz val="11"/>
        <color theme="1"/>
        <rFont val="宋体"/>
        <charset val="134"/>
      </rPr>
      <t>）</t>
    </r>
    <r>
      <rPr>
        <sz val="11"/>
        <color theme="1"/>
        <rFont val="宋体"/>
        <charset val="134"/>
      </rPr>
      <t>7</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t>
    </r>
    <r>
      <rPr>
        <sz val="11"/>
        <color theme="1"/>
        <rFont val="宋体"/>
        <charset val="134"/>
      </rPr>
      <t>3</t>
    </r>
    <r>
      <rPr>
        <sz val="11"/>
        <color theme="1"/>
        <rFont val="宋体"/>
        <charset val="134"/>
      </rPr>
      <t>月</t>
    </r>
    <r>
      <rPr>
        <sz val="11"/>
        <color theme="1"/>
        <rFont val="宋体"/>
        <charset val="134"/>
      </rPr>
      <t>30</t>
    </r>
    <r>
      <rPr>
        <sz val="11"/>
        <color theme="1"/>
        <rFont val="宋体"/>
        <charset val="134"/>
      </rPr>
      <t>日学者面对面讲座</t>
    </r>
    <r>
      <rPr>
        <sz val="11"/>
        <color theme="1"/>
        <rFont val="宋体"/>
        <charset val="134"/>
      </rPr>
      <t xml:space="preserve"> </t>
    </r>
    <r>
      <rPr>
        <sz val="11"/>
        <color theme="1"/>
        <rFont val="宋体"/>
        <charset val="134"/>
      </rPr>
      <t>加</t>
    </r>
    <r>
      <rPr>
        <sz val="11"/>
        <color theme="1"/>
        <rFont val="宋体"/>
        <charset val="134"/>
      </rPr>
      <t>0.2</t>
    </r>
    <r>
      <rPr>
        <sz val="11"/>
        <color theme="1"/>
        <rFont val="宋体"/>
        <charset val="134"/>
      </rPr>
      <t>；（</t>
    </r>
    <r>
      <rPr>
        <sz val="11"/>
        <color theme="1"/>
        <rFont val="宋体"/>
        <charset val="134"/>
      </rPr>
      <t>3</t>
    </r>
    <r>
      <rPr>
        <sz val="11"/>
        <color theme="1"/>
        <rFont val="宋体"/>
        <charset val="134"/>
      </rPr>
      <t>）</t>
    </r>
    <r>
      <rPr>
        <sz val="11"/>
        <color theme="1"/>
        <rFont val="宋体"/>
        <charset val="134"/>
      </rPr>
      <t>12.14</t>
    </r>
    <r>
      <rPr>
        <sz val="11"/>
        <color theme="1"/>
        <rFont val="宋体"/>
        <charset val="134"/>
      </rPr>
      <t>农产品加工学术讲座</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t>
    </r>
    <r>
      <rPr>
        <sz val="11"/>
        <color theme="1"/>
        <rFont val="宋体"/>
        <charset val="134"/>
      </rPr>
      <t>0519</t>
    </r>
    <r>
      <rPr>
        <sz val="11"/>
        <color theme="1"/>
        <rFont val="宋体"/>
        <charset val="134"/>
      </rPr>
      <t>营养讲座参与</t>
    </r>
    <r>
      <rPr>
        <sz val="11"/>
        <color theme="1"/>
        <rFont val="宋体"/>
        <charset val="134"/>
      </rPr>
      <t> 0.2</t>
    </r>
    <r>
      <rPr>
        <sz val="11"/>
        <color theme="1"/>
        <rFont val="宋体"/>
        <charset val="134"/>
      </rPr>
      <t>分；（</t>
    </r>
    <r>
      <rPr>
        <sz val="11"/>
        <color theme="1"/>
        <rFont val="宋体"/>
        <charset val="134"/>
      </rPr>
      <t>5</t>
    </r>
    <r>
      <rPr>
        <sz val="11"/>
        <color theme="1"/>
        <rFont val="宋体"/>
        <charset val="134"/>
      </rPr>
      <t>）食品学院综述大赛参与</t>
    </r>
    <r>
      <rPr>
        <sz val="11"/>
        <color theme="1"/>
        <rFont val="宋体"/>
        <charset val="134"/>
      </rPr>
      <t xml:space="preserve"> 0.2</t>
    </r>
    <r>
      <rPr>
        <sz val="11"/>
        <color theme="1"/>
        <rFont val="宋体"/>
        <charset val="134"/>
      </rPr>
      <t>分；</t>
    </r>
    <r>
      <rPr>
        <sz val="11"/>
        <color rgb="FFFF0000"/>
        <rFont val="宋体"/>
        <charset val="134"/>
      </rPr>
      <t>（</t>
    </r>
    <r>
      <rPr>
        <sz val="11"/>
        <color rgb="FFFF0000"/>
        <rFont val="宋体"/>
        <charset val="134"/>
      </rPr>
      <t>6</t>
    </r>
    <r>
      <rPr>
        <sz val="11"/>
        <color rgb="FFFF0000"/>
        <rFont val="宋体"/>
        <charset val="134"/>
      </rPr>
      <t>）华南农业大学综述大赛参与</t>
    </r>
    <r>
      <rPr>
        <sz val="11"/>
        <color rgb="FFFF0000"/>
        <rFont val="宋体"/>
        <charset val="134"/>
      </rPr>
      <t xml:space="preserve"> 0.2</t>
    </r>
    <r>
      <rPr>
        <sz val="11"/>
        <color rgb="FFFF0000"/>
        <rFont val="宋体"/>
        <charset val="134"/>
      </rPr>
      <t>分。（与院级比赛重复）</t>
    </r>
    <r>
      <rPr>
        <sz val="11"/>
        <color theme="1"/>
        <rFont val="宋体"/>
        <charset val="134"/>
      </rPr>
      <t>（</t>
    </r>
    <r>
      <rPr>
        <sz val="11"/>
        <color theme="1"/>
        <rFont val="宋体"/>
        <charset val="134"/>
      </rPr>
      <t>7</t>
    </r>
    <r>
      <rPr>
        <sz val="11"/>
        <color theme="1"/>
        <rFont val="宋体"/>
        <charset val="134"/>
      </rPr>
      <t>）</t>
    </r>
    <r>
      <rPr>
        <sz val="11"/>
        <color theme="1"/>
        <rFont val="宋体"/>
        <charset val="134"/>
      </rPr>
      <t>2022</t>
    </r>
    <r>
      <rPr>
        <sz val="11"/>
        <color theme="1"/>
        <rFont val="宋体"/>
        <charset val="134"/>
      </rPr>
      <t>年</t>
    </r>
    <r>
      <rPr>
        <sz val="11"/>
        <color theme="1"/>
        <rFont val="宋体"/>
        <charset val="134"/>
      </rPr>
      <t>“</t>
    </r>
    <r>
      <rPr>
        <sz val="11"/>
        <color theme="1"/>
        <rFont val="宋体"/>
        <charset val="134"/>
      </rPr>
      <t>丁颖杯</t>
    </r>
    <r>
      <rPr>
        <sz val="11"/>
        <color theme="1"/>
        <rFont val="宋体"/>
        <charset val="134"/>
      </rPr>
      <t>”</t>
    </r>
    <r>
      <rPr>
        <sz val="11"/>
        <color theme="1"/>
        <rFont val="宋体"/>
        <charset val="134"/>
      </rPr>
      <t>发明创意大赛</t>
    </r>
    <r>
      <rPr>
        <sz val="11"/>
        <color theme="1"/>
        <rFont val="宋体"/>
        <charset val="134"/>
      </rPr>
      <t xml:space="preserve">   </t>
    </r>
    <r>
      <rPr>
        <sz val="11"/>
        <color theme="1"/>
        <rFont val="宋体"/>
        <charset val="134"/>
      </rPr>
      <t>加</t>
    </r>
    <r>
      <rPr>
        <sz val="11"/>
        <color theme="1"/>
        <rFont val="宋体"/>
        <charset val="134"/>
      </rPr>
      <t>0.3</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</si>
  <si>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）北大核心（标题：不同提取方法对井冈蜜柚皮精油组成与性质的影响，期刊名食品工业科技，接收年月</t>
    </r>
    <r>
      <rPr>
        <sz val="11"/>
        <color theme="1"/>
        <rFont val="宋体"/>
        <charset val="134"/>
      </rPr>
      <t>2023.7.11</t>
    </r>
    <r>
      <rPr>
        <sz val="11"/>
        <color theme="1"/>
        <rFont val="宋体"/>
        <charset val="134"/>
      </rPr>
      <t>，作者排序第</t>
    </r>
    <r>
      <rPr>
        <sz val="11"/>
        <color theme="1"/>
        <rFont val="宋体"/>
        <charset val="134"/>
      </rPr>
      <t>1</t>
    </r>
    <r>
      <rPr>
        <sz val="11"/>
        <color theme="1"/>
        <rFont val="宋体"/>
        <charset val="134"/>
      </rPr>
      <t>）</t>
    </r>
    <r>
      <rPr>
        <sz val="11"/>
        <color theme="1"/>
        <rFont val="宋体"/>
        <charset val="134"/>
      </rPr>
      <t>7</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t>
    </r>
    <r>
      <rPr>
        <sz val="11"/>
        <color theme="1"/>
        <rFont val="宋体"/>
        <charset val="134"/>
      </rPr>
      <t>3</t>
    </r>
    <r>
      <rPr>
        <sz val="11"/>
        <color theme="1"/>
        <rFont val="宋体"/>
        <charset val="134"/>
      </rPr>
      <t>月</t>
    </r>
    <r>
      <rPr>
        <sz val="11"/>
        <color theme="1"/>
        <rFont val="宋体"/>
        <charset val="134"/>
      </rPr>
      <t>30</t>
    </r>
    <r>
      <rPr>
        <sz val="11"/>
        <color theme="1"/>
        <rFont val="宋体"/>
        <charset val="134"/>
      </rPr>
      <t>日学者面对面讲座</t>
    </r>
    <r>
      <rPr>
        <sz val="11"/>
        <color theme="1"/>
        <rFont val="宋体"/>
        <charset val="134"/>
      </rPr>
      <t xml:space="preserve"> </t>
    </r>
    <r>
      <rPr>
        <sz val="11"/>
        <color theme="1"/>
        <rFont val="宋体"/>
        <charset val="134"/>
      </rPr>
      <t>加</t>
    </r>
    <r>
      <rPr>
        <sz val="11"/>
        <color theme="1"/>
        <rFont val="宋体"/>
        <charset val="134"/>
      </rPr>
      <t>0.2</t>
    </r>
    <r>
      <rPr>
        <sz val="11"/>
        <color theme="1"/>
        <rFont val="宋体"/>
        <charset val="134"/>
      </rPr>
      <t>；（</t>
    </r>
    <r>
      <rPr>
        <sz val="11"/>
        <color theme="1"/>
        <rFont val="宋体"/>
        <charset val="134"/>
      </rPr>
      <t>3</t>
    </r>
    <r>
      <rPr>
        <sz val="11"/>
        <color theme="1"/>
        <rFont val="宋体"/>
        <charset val="134"/>
      </rPr>
      <t>）</t>
    </r>
    <r>
      <rPr>
        <sz val="11"/>
        <color theme="1"/>
        <rFont val="宋体"/>
        <charset val="134"/>
      </rPr>
      <t>12.14</t>
    </r>
    <r>
      <rPr>
        <sz val="11"/>
        <color theme="1"/>
        <rFont val="宋体"/>
        <charset val="134"/>
      </rPr>
      <t>农产品加工学术讲座</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t>
    </r>
    <r>
      <rPr>
        <sz val="11"/>
        <color theme="1"/>
        <rFont val="宋体"/>
        <charset val="134"/>
      </rPr>
      <t>0519</t>
    </r>
    <r>
      <rPr>
        <sz val="11"/>
        <color theme="1"/>
        <rFont val="宋体"/>
        <charset val="134"/>
      </rPr>
      <t>营养讲座参与</t>
    </r>
    <r>
      <rPr>
        <sz val="11"/>
        <color theme="1"/>
        <rFont val="宋体"/>
        <charset val="134"/>
      </rPr>
      <t> 0.2</t>
    </r>
    <r>
      <rPr>
        <sz val="11"/>
        <color theme="1"/>
        <rFont val="宋体"/>
        <charset val="134"/>
      </rPr>
      <t>分；（</t>
    </r>
    <r>
      <rPr>
        <sz val="11"/>
        <color theme="1"/>
        <rFont val="宋体"/>
        <charset val="134"/>
      </rPr>
      <t>5</t>
    </r>
    <r>
      <rPr>
        <sz val="11"/>
        <color theme="1"/>
        <rFont val="宋体"/>
        <charset val="134"/>
      </rPr>
      <t>）食品学院综述大赛参与</t>
    </r>
    <r>
      <rPr>
        <sz val="11"/>
        <color theme="1"/>
        <rFont val="宋体"/>
        <charset val="134"/>
      </rPr>
      <t xml:space="preserve"> 0.2</t>
    </r>
    <r>
      <rPr>
        <sz val="11"/>
        <color theme="1"/>
        <rFont val="宋体"/>
        <charset val="134"/>
      </rPr>
      <t>分；</t>
    </r>
    <r>
      <rPr>
        <sz val="11"/>
        <color rgb="FFFF0000"/>
        <rFont val="宋体"/>
        <charset val="134"/>
      </rPr>
      <t>（</t>
    </r>
    <r>
      <rPr>
        <sz val="11"/>
        <color rgb="FFFF0000"/>
        <rFont val="宋体"/>
        <charset val="134"/>
      </rPr>
      <t>6</t>
    </r>
    <r>
      <rPr>
        <sz val="11"/>
        <color rgb="FFFF0000"/>
        <rFont val="宋体"/>
        <charset val="134"/>
      </rPr>
      <t>）华南农业大学综述大赛参与</t>
    </r>
    <r>
      <rPr>
        <sz val="11"/>
        <color rgb="FFFF0000"/>
        <rFont val="宋体"/>
        <charset val="134"/>
      </rPr>
      <t xml:space="preserve"> 0.2</t>
    </r>
    <r>
      <rPr>
        <sz val="11"/>
        <color rgb="FFFF0000"/>
        <rFont val="宋体"/>
        <charset val="134"/>
      </rPr>
      <t>分。（与院级比赛重复）</t>
    </r>
    <r>
      <rPr>
        <sz val="11"/>
        <color theme="1"/>
        <rFont val="宋体"/>
        <charset val="134"/>
      </rPr>
      <t>（</t>
    </r>
    <r>
      <rPr>
        <sz val="11"/>
        <color theme="1"/>
        <rFont val="宋体"/>
        <charset val="134"/>
      </rPr>
      <t>7</t>
    </r>
    <r>
      <rPr>
        <sz val="11"/>
        <color theme="1"/>
        <rFont val="宋体"/>
        <charset val="134"/>
      </rPr>
      <t>）</t>
    </r>
    <r>
      <rPr>
        <sz val="11"/>
        <color theme="1"/>
        <rFont val="宋体"/>
        <charset val="134"/>
      </rPr>
      <t>2022</t>
    </r>
    <r>
      <rPr>
        <sz val="11"/>
        <color theme="1"/>
        <rFont val="宋体"/>
        <charset val="134"/>
      </rPr>
      <t>年“丁颖杯”发明创意大赛</t>
    </r>
    <r>
      <rPr>
        <sz val="11"/>
        <color theme="1"/>
        <rFont val="宋体"/>
        <charset val="134"/>
      </rPr>
      <t xml:space="preserve">   </t>
    </r>
    <r>
      <rPr>
        <sz val="11"/>
        <color theme="1"/>
        <rFont val="宋体"/>
        <charset val="134"/>
      </rPr>
      <t>加</t>
    </r>
    <r>
      <rPr>
        <sz val="11"/>
        <color theme="1"/>
        <rFont val="宋体"/>
        <charset val="134"/>
      </rPr>
      <t>0.3</t>
    </r>
    <r>
      <rPr>
        <sz val="11"/>
        <color theme="1"/>
        <rFont val="宋体"/>
        <charset val="134"/>
      </rPr>
      <t>分</t>
    </r>
  </si>
  <si>
    <r>
      <rPr>
        <sz val="11"/>
        <color rgb="FF000000"/>
        <rFont val="宋体"/>
        <charset val="134"/>
      </rPr>
      <t>(1) </t>
    </r>
    <r>
      <rPr>
        <sz val="11"/>
        <color theme="1"/>
        <rFont val="宋体"/>
        <charset val="134"/>
      </rPr>
      <t>食品学院院运会参与，女子</t>
    </r>
    <r>
      <rPr>
        <sz val="11"/>
        <color theme="1"/>
        <rFont val="宋体"/>
        <charset val="134"/>
      </rPr>
      <t>3000</t>
    </r>
    <r>
      <rPr>
        <sz val="11"/>
        <color theme="1"/>
        <rFont val="宋体"/>
        <charset val="134"/>
      </rPr>
      <t>米，</t>
    </r>
    <r>
      <rPr>
        <sz val="11"/>
        <color theme="1"/>
        <rFont val="宋体"/>
        <charset val="134"/>
      </rPr>
      <t>10</t>
    </r>
    <r>
      <rPr>
        <sz val="11"/>
        <color theme="1"/>
        <rFont val="宋体"/>
        <charset val="134"/>
      </rPr>
      <t>月</t>
    </r>
    <r>
      <rPr>
        <sz val="11"/>
        <color theme="1"/>
        <rFont val="宋体"/>
        <charset val="134"/>
      </rPr>
      <t>20</t>
    </r>
    <r>
      <rPr>
        <sz val="11"/>
        <color theme="1"/>
        <rFont val="宋体"/>
        <charset val="134"/>
      </rPr>
      <t>日</t>
    </r>
    <r>
      <rPr>
        <sz val="11"/>
        <color theme="1"/>
        <rFont val="宋体"/>
        <charset val="134"/>
      </rPr>
      <t xml:space="preserve"> </t>
    </r>
    <r>
      <rPr>
        <sz val="11"/>
        <color theme="1"/>
        <rFont val="宋体"/>
        <charset val="134"/>
      </rPr>
      <t>启林南运动场</t>
    </r>
    <r>
      <rPr>
        <sz val="11"/>
        <color theme="1"/>
        <rFont val="宋体"/>
        <charset val="134"/>
      </rPr>
      <t xml:space="preserve">  </t>
    </r>
    <r>
      <rPr>
        <sz val="11"/>
        <color theme="1"/>
        <rFont val="宋体"/>
        <charset val="134"/>
      </rPr>
      <t>第四名</t>
    </r>
    <r>
      <rPr>
        <sz val="11"/>
        <color theme="1"/>
        <rFont val="宋体"/>
        <charset val="134"/>
      </rPr>
      <t xml:space="preserve"> 0.7</t>
    </r>
    <r>
      <rPr>
        <sz val="11"/>
        <color theme="1"/>
        <rFont val="宋体"/>
        <charset val="134"/>
      </rPr>
      <t>分；（</t>
    </r>
    <r>
      <rPr>
        <sz val="11"/>
        <color theme="1"/>
        <rFont val="宋体"/>
        <charset val="134"/>
      </rPr>
      <t>2</t>
    </r>
    <r>
      <rPr>
        <sz val="11"/>
        <color theme="1"/>
        <rFont val="宋体"/>
        <charset val="134"/>
      </rPr>
      <t>）定向越野</t>
    </r>
    <r>
      <rPr>
        <sz val="11"/>
        <color theme="1"/>
        <rFont val="宋体"/>
        <charset val="134"/>
      </rPr>
      <t xml:space="preserve"> </t>
    </r>
    <r>
      <rPr>
        <sz val="11"/>
        <color theme="1"/>
        <rFont val="宋体"/>
        <charset val="134"/>
      </rPr>
      <t>参与分</t>
    </r>
    <r>
      <rPr>
        <sz val="11"/>
        <color theme="1"/>
        <rFont val="宋体"/>
        <charset val="134"/>
      </rPr>
      <t>0.2</t>
    </r>
    <r>
      <rPr>
        <sz val="11"/>
        <color theme="1"/>
        <rFont val="宋体"/>
        <charset val="134"/>
      </rPr>
      <t>分；（</t>
    </r>
    <r>
      <rPr>
        <sz val="11"/>
        <color theme="1"/>
        <rFont val="宋体"/>
        <charset val="134"/>
      </rPr>
      <t>3</t>
    </r>
    <r>
      <rPr>
        <sz val="11"/>
        <color theme="1"/>
        <rFont val="宋体"/>
        <charset val="134"/>
      </rPr>
      <t>）第二期华南农业大学</t>
    </r>
    <r>
      <rPr>
        <sz val="11"/>
        <color theme="1"/>
        <rFont val="宋体"/>
        <charset val="134"/>
      </rPr>
      <t xml:space="preserve"> </t>
    </r>
    <r>
      <rPr>
        <sz val="11"/>
        <color theme="1"/>
        <rFont val="宋体"/>
        <charset val="134"/>
      </rPr>
      <t>荧光夜跑</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）爱地球，爱运动荧光夜跑</t>
    </r>
    <r>
      <rPr>
        <sz val="11"/>
        <color theme="1"/>
        <rFont val="宋体"/>
        <charset val="134"/>
      </rPr>
      <t>0.2</t>
    </r>
    <r>
      <rPr>
        <sz val="11"/>
        <color theme="1"/>
        <rFont val="宋体"/>
        <charset val="134"/>
      </rPr>
      <t>分；（</t>
    </r>
    <r>
      <rPr>
        <sz val="11"/>
        <color theme="1"/>
        <rFont val="宋体"/>
        <charset val="134"/>
      </rPr>
      <t>5</t>
    </r>
    <r>
      <rPr>
        <sz val="11"/>
        <color theme="1"/>
        <rFont val="宋体"/>
        <charset val="134"/>
      </rPr>
      <t>）易班嘉年华定向越野一等奖</t>
    </r>
    <r>
      <rPr>
        <sz val="11"/>
        <color theme="1"/>
        <rFont val="宋体"/>
        <charset val="134"/>
      </rPr>
      <t>1</t>
    </r>
    <r>
      <rPr>
        <sz val="11"/>
        <color theme="1"/>
        <rFont val="宋体"/>
        <charset val="134"/>
      </rPr>
      <t>分（</t>
    </r>
    <r>
      <rPr>
        <sz val="11"/>
        <color theme="1"/>
        <rFont val="宋体"/>
        <charset val="134"/>
      </rPr>
      <t xml:space="preserve">6 </t>
    </r>
    <r>
      <rPr>
        <sz val="11"/>
        <color theme="1"/>
        <rFont val="宋体"/>
        <charset val="134"/>
      </rPr>
      <t>）乒乓球选拔赛</t>
    </r>
    <r>
      <rPr>
        <sz val="11"/>
        <color theme="1"/>
        <rFont val="宋体"/>
        <charset val="134"/>
      </rPr>
      <t xml:space="preserve"> 0.2</t>
    </r>
    <r>
      <rPr>
        <sz val="11"/>
        <color theme="1"/>
        <rFont val="宋体"/>
        <charset val="134"/>
      </rPr>
      <t>分</t>
    </r>
    <r>
      <rPr>
        <sz val="11"/>
        <color rgb="FFFF0000"/>
        <rFont val="宋体"/>
        <charset val="134"/>
      </rPr>
      <t>（7）音乐打卡0.2分</t>
    </r>
  </si>
  <si>
    <r>
      <rPr>
        <sz val="11"/>
        <color theme="1"/>
        <rFont val="宋体"/>
        <charset val="134"/>
      </rPr>
      <t>(1) </t>
    </r>
    <r>
      <rPr>
        <sz val="11"/>
        <color theme="1"/>
        <rFont val="宋体"/>
        <charset val="134"/>
      </rPr>
      <t>食品学院院运会参与，女子</t>
    </r>
    <r>
      <rPr>
        <sz val="11"/>
        <color theme="1"/>
        <rFont val="宋体"/>
        <charset val="134"/>
      </rPr>
      <t>3000</t>
    </r>
    <r>
      <rPr>
        <sz val="11"/>
        <color theme="1"/>
        <rFont val="宋体"/>
        <charset val="134"/>
      </rPr>
      <t>米，</t>
    </r>
    <r>
      <rPr>
        <sz val="11"/>
        <color theme="1"/>
        <rFont val="宋体"/>
        <charset val="134"/>
      </rPr>
      <t>10</t>
    </r>
    <r>
      <rPr>
        <sz val="11"/>
        <color theme="1"/>
        <rFont val="宋体"/>
        <charset val="134"/>
      </rPr>
      <t>月</t>
    </r>
    <r>
      <rPr>
        <sz val="11"/>
        <color theme="1"/>
        <rFont val="宋体"/>
        <charset val="134"/>
      </rPr>
      <t>20</t>
    </r>
    <r>
      <rPr>
        <sz val="11"/>
        <color theme="1"/>
        <rFont val="宋体"/>
        <charset val="134"/>
      </rPr>
      <t>日</t>
    </r>
    <r>
      <rPr>
        <sz val="11"/>
        <color theme="1"/>
        <rFont val="宋体"/>
        <charset val="134"/>
      </rPr>
      <t xml:space="preserve"> </t>
    </r>
    <r>
      <rPr>
        <sz val="11"/>
        <color theme="1"/>
        <rFont val="宋体"/>
        <charset val="134"/>
      </rPr>
      <t>启林南运动场</t>
    </r>
    <r>
      <rPr>
        <sz val="11"/>
        <color theme="1"/>
        <rFont val="宋体"/>
        <charset val="134"/>
      </rPr>
      <t xml:space="preserve">  </t>
    </r>
    <r>
      <rPr>
        <sz val="11"/>
        <color theme="1"/>
        <rFont val="宋体"/>
        <charset val="134"/>
      </rPr>
      <t>第四名</t>
    </r>
    <r>
      <rPr>
        <sz val="11"/>
        <color theme="1"/>
        <rFont val="宋体"/>
        <charset val="134"/>
      </rPr>
      <t xml:space="preserve"> 0.7</t>
    </r>
    <r>
      <rPr>
        <sz val="11"/>
        <color theme="1"/>
        <rFont val="宋体"/>
        <charset val="134"/>
      </rPr>
      <t>分；（</t>
    </r>
    <r>
      <rPr>
        <sz val="11"/>
        <color theme="1"/>
        <rFont val="宋体"/>
        <charset val="134"/>
      </rPr>
      <t>2</t>
    </r>
    <r>
      <rPr>
        <sz val="11"/>
        <color theme="1"/>
        <rFont val="宋体"/>
        <charset val="134"/>
      </rPr>
      <t>）定向越野</t>
    </r>
    <r>
      <rPr>
        <sz val="11"/>
        <color theme="1"/>
        <rFont val="宋体"/>
        <charset val="134"/>
      </rPr>
      <t xml:space="preserve"> </t>
    </r>
    <r>
      <rPr>
        <sz val="11"/>
        <color theme="1"/>
        <rFont val="宋体"/>
        <charset val="134"/>
      </rPr>
      <t>参与分</t>
    </r>
    <r>
      <rPr>
        <sz val="11"/>
        <color theme="1"/>
        <rFont val="宋体"/>
        <charset val="134"/>
      </rPr>
      <t>0.2</t>
    </r>
    <r>
      <rPr>
        <sz val="11"/>
        <color theme="1"/>
        <rFont val="宋体"/>
        <charset val="134"/>
      </rPr>
      <t>分；（</t>
    </r>
    <r>
      <rPr>
        <sz val="11"/>
        <color theme="1"/>
        <rFont val="宋体"/>
        <charset val="134"/>
      </rPr>
      <t>3</t>
    </r>
    <r>
      <rPr>
        <sz val="11"/>
        <color theme="1"/>
        <rFont val="宋体"/>
        <charset val="134"/>
      </rPr>
      <t>）第二期华南农业大学</t>
    </r>
    <r>
      <rPr>
        <sz val="11"/>
        <color theme="1"/>
        <rFont val="宋体"/>
        <charset val="134"/>
      </rPr>
      <t xml:space="preserve"> </t>
    </r>
    <r>
      <rPr>
        <sz val="11"/>
        <color theme="1"/>
        <rFont val="宋体"/>
        <charset val="134"/>
      </rPr>
      <t>荧光夜跑</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）爱地球，爱运动荧光夜跑</t>
    </r>
    <r>
      <rPr>
        <sz val="11"/>
        <color theme="1"/>
        <rFont val="宋体"/>
        <charset val="134"/>
      </rPr>
      <t>0.2</t>
    </r>
    <r>
      <rPr>
        <sz val="11"/>
        <color theme="1"/>
        <rFont val="宋体"/>
        <charset val="134"/>
      </rPr>
      <t>分；（</t>
    </r>
    <r>
      <rPr>
        <sz val="11"/>
        <color theme="1"/>
        <rFont val="宋体"/>
        <charset val="134"/>
      </rPr>
      <t>5</t>
    </r>
    <r>
      <rPr>
        <sz val="11"/>
        <color theme="1"/>
        <rFont val="宋体"/>
        <charset val="134"/>
      </rPr>
      <t>）易班嘉年华定向越野一等奖</t>
    </r>
    <r>
      <rPr>
        <sz val="11"/>
        <color theme="1"/>
        <rFont val="宋体"/>
        <charset val="134"/>
      </rPr>
      <t>1</t>
    </r>
    <r>
      <rPr>
        <sz val="11"/>
        <color theme="1"/>
        <rFont val="宋体"/>
        <charset val="134"/>
      </rPr>
      <t>分（</t>
    </r>
    <r>
      <rPr>
        <sz val="11"/>
        <color theme="1"/>
        <rFont val="宋体"/>
        <charset val="134"/>
      </rPr>
      <t xml:space="preserve">6 </t>
    </r>
    <r>
      <rPr>
        <sz val="11"/>
        <color theme="1"/>
        <rFont val="宋体"/>
        <charset val="134"/>
      </rPr>
      <t>）乒乓球选拔赛</t>
    </r>
    <r>
      <rPr>
        <sz val="11"/>
        <color theme="1"/>
        <rFont val="宋体"/>
        <charset val="134"/>
      </rPr>
      <t xml:space="preserve"> 0.2</t>
    </r>
    <r>
      <rPr>
        <sz val="11"/>
        <color theme="1"/>
        <rFont val="宋体"/>
        <charset val="134"/>
      </rPr>
      <t>分</t>
    </r>
    <r>
      <rPr>
        <sz val="11"/>
        <color rgb="FFFF0000"/>
        <rFont val="宋体"/>
        <charset val="134"/>
      </rPr>
      <t>（</t>
    </r>
    <r>
      <rPr>
        <sz val="11"/>
        <color rgb="FFFF0000"/>
        <rFont val="宋体"/>
        <charset val="134"/>
      </rPr>
      <t>7</t>
    </r>
    <r>
      <rPr>
        <sz val="11"/>
        <color rgb="FFFF0000"/>
        <rFont val="宋体"/>
        <charset val="134"/>
      </rPr>
      <t>）音乐打卡</t>
    </r>
    <r>
      <rPr>
        <sz val="11"/>
        <color rgb="FFFF0000"/>
        <rFont val="宋体"/>
        <charset val="134"/>
      </rPr>
      <t>0.2</t>
    </r>
    <r>
      <rPr>
        <sz val="11"/>
        <color rgb="FFFF0000"/>
        <rFont val="宋体"/>
        <charset val="134"/>
      </rPr>
      <t>分</t>
    </r>
  </si>
  <si>
    <t>21级硕士8班</t>
  </si>
  <si>
    <t>关明通</t>
  </si>
  <si>
    <t>雷红涛</t>
  </si>
  <si>
    <t>0.65分</t>
  </si>
  <si>
    <t>（1）班级先进团支部 0.25分
（2）2023年4月20日防电信网络诈骗研究生专场宣讲会 0.2分
（3）2022年11月27日心理健康讲座 0.2分</t>
  </si>
  <si>
    <t>12.6分</t>
  </si>
  <si>
    <t>（1）发明专利 3篇（标题1：一种非布司他半抗原、人工抗原及其应用，标题2：一种用于食品中多种那非类药物同时检测的半抗原、人工抗原及其应用标题3：醋酸泼尼松半抗原、人工抗原及其应用） 12分  ；（2）食品学院第12届综述大赛参与 0.2分（3）2022年11月10日专利辅导讲座 0.2分（4）研究生学术论坛决赛 0.2分</t>
  </si>
  <si>
    <t>0.8分</t>
  </si>
  <si>
    <t xml:space="preserve">(1) 食品学院院运会提前赛参与立定跳远项目第七名， 0.4分
(2) 乒乓球选拔赛 0.2分
(3) 篮球选拔赛 0.2分
</t>
  </si>
  <si>
    <t>复审：杨湧，蔡敏瑜</t>
  </si>
  <si>
    <t>赖岚玉</t>
  </si>
  <si>
    <t>杜冰</t>
  </si>
  <si>
    <t>（1）校级“五四红旗团支部”0.5分
（2）院级“先进团支部” 0.25分
21级硕士2班 组织委员 2分</t>
  </si>
  <si>
    <t>线上文体活动打卡0.2</t>
  </si>
  <si>
    <t>（1）中文核心B区（标题《益生菌发酵对姜制天麻活性成分及其抗氧化活性的影响》，期刊名《现代食品科技》，接收年月2023年5月10日网络首发，作者排序第1）7分（2）心理健康讲座0.2分</t>
  </si>
  <si>
    <t>(1)食品学院院运会提前赛；项目：仰卧起坐，  0.2分(2)食品学院水运会；项目:混合自由泳4*50米接力；第二名 0.8分(3)定向越野团队赛；0.2分；（4）2023年第二期研究生荧光夜跑 0.2分（5）参与“线上文体打卡活动”音乐打卡活动 0.2分（6）参与“线上文体打卡活动”体育打卡活动0.2分</t>
  </si>
  <si>
    <t>线上文体活动打卡重复，集体活动类</t>
  </si>
  <si>
    <t>罗锦欣</t>
  </si>
  <si>
    <t>杨瑞丽</t>
  </si>
  <si>
    <r>
      <rPr>
        <sz val="12"/>
        <color theme="1"/>
        <rFont val="宋体"/>
        <charset val="134"/>
      </rPr>
      <t>(1)</t>
    </r>
    <r>
      <rPr>
        <sz val="12"/>
        <color theme="1"/>
        <rFont val="Arial"/>
        <family val="2"/>
      </rPr>
      <t xml:space="preserve">	</t>
    </r>
    <r>
      <rPr>
        <sz val="12"/>
        <color theme="1"/>
        <rFont val="宋体"/>
        <charset val="134"/>
      </rPr>
      <t>校级优秀研究生骨干 2分
(2)</t>
    </r>
    <r>
      <rPr>
        <sz val="12"/>
        <color theme="1"/>
        <rFont val="Arial"/>
        <family val="2"/>
      </rPr>
      <t xml:space="preserve">	</t>
    </r>
    <r>
      <rPr>
        <sz val="12"/>
        <color theme="1"/>
        <rFont val="宋体"/>
        <charset val="134"/>
      </rPr>
      <t>食品学院研究生会主席团成员 4分
(3)</t>
    </r>
    <r>
      <rPr>
        <sz val="12"/>
        <color theme="1"/>
        <rFont val="Arial"/>
        <family val="2"/>
      </rPr>
      <t xml:space="preserve">	</t>
    </r>
    <r>
      <rPr>
        <sz val="12"/>
        <color theme="1"/>
        <rFont val="宋体"/>
        <charset val="134"/>
      </rPr>
      <t>红旗研究生会述职评议大会 观众0.2分
(4)</t>
    </r>
    <r>
      <rPr>
        <sz val="12"/>
        <color theme="1"/>
        <rFont val="Arial"/>
        <family val="2"/>
      </rPr>
      <t xml:space="preserve">	</t>
    </r>
    <r>
      <rPr>
        <sz val="12"/>
        <color theme="1"/>
        <rFont val="宋体"/>
        <charset val="134"/>
      </rPr>
      <t>学习二十大主题手账活动 二等奖0.3分
(5)</t>
    </r>
    <r>
      <rPr>
        <sz val="12"/>
        <color theme="1"/>
        <rFont val="Arial"/>
        <family val="2"/>
      </rPr>
      <t xml:space="preserve">	</t>
    </r>
    <r>
      <rPr>
        <sz val="12"/>
        <color theme="1"/>
        <rFont val="宋体"/>
        <charset val="134"/>
      </rPr>
      <t>心理健康讲座 参与分0.2分
(6)</t>
    </r>
    <r>
      <rPr>
        <sz val="12"/>
        <color theme="1"/>
        <rFont val="Arial"/>
        <family val="2"/>
      </rPr>
      <t xml:space="preserve">	</t>
    </r>
    <r>
      <rPr>
        <sz val="12"/>
        <color theme="1"/>
        <rFont val="宋体"/>
        <charset val="134"/>
      </rPr>
      <t>防诈骗网络诈骗参与 0.2分
(7)</t>
    </r>
    <r>
      <rPr>
        <sz val="12"/>
        <color theme="1"/>
        <rFont val="Arial"/>
        <family val="2"/>
      </rPr>
      <t xml:space="preserve">	</t>
    </r>
    <r>
      <rPr>
        <sz val="12"/>
        <color theme="1"/>
        <rFont val="宋体"/>
        <charset val="134"/>
      </rPr>
      <t>食品安全科普作品创作大赛观众0.2分
(8)</t>
    </r>
    <r>
      <rPr>
        <sz val="12"/>
        <color theme="1"/>
        <rFont val="Arial"/>
        <family val="2"/>
      </rPr>
      <t xml:space="preserve">	</t>
    </r>
    <r>
      <rPr>
        <sz val="12"/>
        <color theme="1"/>
        <rFont val="宋体"/>
        <charset val="134"/>
      </rPr>
      <t>先进团支部 0.25分</t>
    </r>
  </si>
  <si>
    <r>
      <rPr>
        <sz val="12"/>
        <color theme="1"/>
        <rFont val="宋体"/>
        <charset val="134"/>
      </rPr>
      <t>(1)</t>
    </r>
    <r>
      <rPr>
        <sz val="12"/>
        <color theme="1"/>
        <rFont val="Arial"/>
        <family val="2"/>
      </rPr>
      <t xml:space="preserve">	</t>
    </r>
    <r>
      <rPr>
        <sz val="12"/>
        <color theme="1"/>
        <rFont val="宋体"/>
        <charset val="134"/>
      </rPr>
      <t>校级优秀研究生骨干 2分
(2)</t>
    </r>
    <r>
      <rPr>
        <sz val="12"/>
        <color theme="1"/>
        <rFont val="Arial"/>
        <family val="2"/>
      </rPr>
      <t xml:space="preserve">	</t>
    </r>
    <r>
      <rPr>
        <sz val="12"/>
        <color theme="1"/>
        <rFont val="宋体"/>
        <charset val="134"/>
      </rPr>
      <t>食品学院研究生会主席团成员 4分
(3)</t>
    </r>
    <r>
      <rPr>
        <sz val="12"/>
        <color theme="1"/>
        <rFont val="Arial"/>
        <family val="2"/>
      </rPr>
      <t xml:space="preserve">	</t>
    </r>
    <r>
      <rPr>
        <sz val="12"/>
        <color theme="1"/>
        <rFont val="宋体"/>
        <charset val="134"/>
      </rPr>
      <t>红旗研究生会述职评议大会 观众0.2分
(4)</t>
    </r>
    <r>
      <rPr>
        <sz val="12"/>
        <color theme="1"/>
        <rFont val="Arial"/>
        <family val="2"/>
      </rPr>
      <t xml:space="preserve">	</t>
    </r>
    <r>
      <rPr>
        <sz val="12"/>
        <color theme="1"/>
        <rFont val="宋体"/>
        <charset val="134"/>
      </rPr>
      <t>学习二十大主题手账活动 二等奖0.3分
(5)</t>
    </r>
    <r>
      <rPr>
        <sz val="12"/>
        <color theme="1"/>
        <rFont val="Arial"/>
        <family val="2"/>
      </rPr>
      <t xml:space="preserve">	</t>
    </r>
    <r>
      <rPr>
        <sz val="12"/>
        <color theme="1"/>
        <rFont val="宋体"/>
        <charset val="134"/>
      </rPr>
      <t>心理健康讲座 参与分0.2分
(6)</t>
    </r>
    <r>
      <rPr>
        <sz val="12"/>
        <color theme="1"/>
        <rFont val="Arial"/>
        <family val="2"/>
      </rPr>
      <t xml:space="preserve">	</t>
    </r>
    <r>
      <rPr>
        <sz val="12"/>
        <color theme="1"/>
        <rFont val="宋体"/>
        <charset val="134"/>
      </rPr>
      <t>防诈骗网络诈骗参与 0.2分
(7)</t>
    </r>
    <r>
      <rPr>
        <sz val="12"/>
        <color theme="1"/>
        <rFont val="Arial"/>
        <family val="2"/>
      </rPr>
      <t xml:space="preserve">	</t>
    </r>
    <r>
      <rPr>
        <sz val="12"/>
        <color theme="1"/>
        <rFont val="宋体"/>
        <charset val="134"/>
      </rPr>
      <t>食品安全科普作品创作大赛观众0.2分
(8)</t>
    </r>
    <r>
      <rPr>
        <sz val="12"/>
        <color theme="1"/>
        <rFont val="Arial"/>
        <family val="2"/>
      </rPr>
      <t xml:space="preserve">	</t>
    </r>
    <r>
      <rPr>
        <sz val="12"/>
        <color theme="1"/>
        <rFont val="宋体"/>
        <charset val="134"/>
      </rPr>
      <t>先进团支部 0.25分（9）学者面对面 观众0.2分</t>
    </r>
  </si>
  <si>
    <r>
      <rPr>
        <sz val="11"/>
        <color rgb="FF000000"/>
        <rFont val="宋体"/>
        <charset val="134"/>
      </rPr>
      <t>(1)</t>
    </r>
    <r>
      <rPr>
        <sz val="11"/>
        <color rgb="FF000000"/>
        <rFont val="Arial"/>
        <family val="2"/>
      </rPr>
      <t xml:space="preserve">	</t>
    </r>
    <r>
      <rPr>
        <sz val="11"/>
        <color rgb="FF000000"/>
        <rFont val="宋体"/>
        <charset val="134"/>
      </rPr>
      <t>学者面对面 观众0.2分
(2)</t>
    </r>
    <r>
      <rPr>
        <sz val="11"/>
        <color rgb="FF000000"/>
        <rFont val="Arial"/>
        <family val="2"/>
      </rPr>
      <t xml:space="preserve">	</t>
    </r>
    <r>
      <rPr>
        <sz val="11"/>
        <color rgb="FF000000"/>
        <rFont val="宋体"/>
        <charset val="134"/>
      </rPr>
      <t>专利辅导讲座 观众0.2分</t>
    </r>
  </si>
  <si>
    <r>
      <rPr>
        <sz val="11"/>
        <color rgb="FF000000"/>
        <rFont val="宋体"/>
        <charset val="134"/>
      </rPr>
      <t>(1)</t>
    </r>
    <r>
      <rPr>
        <sz val="11"/>
        <color rgb="FF000000"/>
        <rFont val="Arial"/>
        <family val="2"/>
      </rPr>
      <t xml:space="preserve">	</t>
    </r>
    <r>
      <rPr>
        <sz val="11"/>
        <color rgb="FF000000"/>
        <rFont val="宋体"/>
        <charset val="134"/>
      </rPr>
      <t xml:space="preserve">
专利辅导讲座 观众0.2分</t>
    </r>
  </si>
  <si>
    <r>
      <rPr>
        <sz val="11"/>
        <color rgb="FF000000"/>
        <rFont val="宋体"/>
        <charset val="134"/>
      </rPr>
      <t>(1)</t>
    </r>
    <r>
      <rPr>
        <sz val="11"/>
        <color rgb="FF000000"/>
        <rFont val="Arial"/>
        <family val="2"/>
      </rPr>
      <t xml:space="preserve">	</t>
    </r>
    <r>
      <rPr>
        <sz val="11"/>
        <color rgb="FF000000"/>
        <rFont val="宋体"/>
        <charset val="134"/>
      </rPr>
      <t>篮球队选拔 参与分0.2分
(2)</t>
    </r>
    <r>
      <rPr>
        <sz val="11"/>
        <color rgb="FF000000"/>
        <rFont val="Arial"/>
        <family val="2"/>
      </rPr>
      <t xml:space="preserve">	</t>
    </r>
    <r>
      <rPr>
        <sz val="11"/>
        <color rgb="FF000000"/>
        <rFont val="宋体"/>
        <charset val="134"/>
      </rPr>
      <t>院级定向越野  第4 获奖0.7分
(3)</t>
    </r>
    <r>
      <rPr>
        <sz val="11"/>
        <color rgb="FF000000"/>
        <rFont val="Arial"/>
        <family val="2"/>
      </rPr>
      <t xml:space="preserve">	</t>
    </r>
    <r>
      <rPr>
        <sz val="11"/>
        <color rgb="FF000000"/>
        <rFont val="宋体"/>
        <charset val="134"/>
      </rPr>
      <t>乒乓球选拔 0.2分
(4)</t>
    </r>
    <r>
      <rPr>
        <sz val="11"/>
        <color rgb="FF000000"/>
        <rFont val="Arial"/>
        <family val="2"/>
      </rPr>
      <t xml:space="preserve">	</t>
    </r>
    <r>
      <rPr>
        <sz val="11"/>
        <color rgb="FF000000"/>
        <rFont val="宋体"/>
        <charset val="134"/>
      </rPr>
      <t>华南农业大学羽毛球院际赛第一名 1.8分</t>
    </r>
  </si>
  <si>
    <t>马钰霖</t>
  </si>
  <si>
    <t>魏韬</t>
  </si>
  <si>
    <t xml:space="preserve">（1）“五四红旗团支部” 0.5分（2）生物工程研究生第二党支部宣传委员  2分（3）2022-2023学年食品学院研究生“青年大学习”先进团支部 0.25分（4）参与非学术讲座-2022.11.2食品大讲堂 0.2分（5）参与非学术讲座-2022.11.27心理健康讲座 0.2分（6）参与非学术讲座-23.03.30学者面对面  0.2分（7）参与非学术讲座-23.4.20防电信诈骗  0.2分（8）参与非学术讲座-23.04.10华南农业大学红十字会造血干细胞知识讲座  0.2分（9）参与非学术讲座-23.4.27食品安全科普作品创作大赛决赛  0.2分（10）参与2022.10.24-11.6 “翰墨书正气，丹青展宏图”第十三届迎新杯书画大赛活动 0.2分（11）于 2023 年 4 月 15 日参与由华南农业大学平安华农 学生服务中心组织的线上国家安全知识竞赛活动  0.2分（12）参与四院联合心理知识竞赛活动证明 0.2分（13）23届华南农业大学膳食管理委员会“光盘行动”有奖竞答 0.2（14）线上文体打卡活动-体育打卡 0.2分(15）线上文体打卡活动-音乐打卡 0.2分(16)华南农业大学2023学思想育新人建新功知识竞赛(16)华南农业大学2023学思想育新人建新功知识竞赛 0.2分
</t>
  </si>
  <si>
    <t>学术讲座达到上限</t>
  </si>
  <si>
    <t>无修改</t>
  </si>
  <si>
    <t xml:space="preserve">（1）发明专利已公开的 4分（2）食品学院第十二届综述大赛参与 0.2分（3）学术讲座-合理膳食、健康人生 0.2分（4）参与“基因突变病例蛋白质结构分析平台” 0.2分
</t>
  </si>
  <si>
    <t>第四个不算</t>
  </si>
  <si>
    <r>
      <rPr>
        <sz val="11"/>
        <color rgb="FF000000"/>
        <rFont val="宋体"/>
        <charset val="134"/>
      </rPr>
      <t>(1)</t>
    </r>
    <r>
      <rPr>
        <sz val="11"/>
        <color rgb="FF000000"/>
        <rFont val="Arial"/>
        <family val="2"/>
      </rPr>
      <t xml:space="preserve">	</t>
    </r>
    <r>
      <rPr>
        <sz val="11"/>
        <color rgb="FF000000"/>
        <rFont val="宋体"/>
        <charset val="134"/>
      </rPr>
      <t>参与食品学院院运会铅球项目，铅球，2022.10.29，启林南体育场  0.2分
(2)</t>
    </r>
    <r>
      <rPr>
        <sz val="11"/>
        <color rgb="FF000000"/>
        <rFont val="Arial"/>
        <family val="2"/>
      </rPr>
      <t xml:space="preserve">	</t>
    </r>
    <r>
      <rPr>
        <sz val="11"/>
        <color rgb="FF000000"/>
        <rFont val="宋体"/>
        <charset val="134"/>
      </rPr>
      <t>参与女子篮球选拔赛  0.2分
(3)</t>
    </r>
    <r>
      <rPr>
        <sz val="11"/>
        <color rgb="FF000000"/>
        <rFont val="Arial"/>
        <family val="2"/>
      </rPr>
      <t xml:space="preserve">	</t>
    </r>
    <r>
      <rPr>
        <sz val="11"/>
        <color rgb="FF000000"/>
        <rFont val="宋体"/>
        <charset val="134"/>
      </rPr>
      <t>参与2022年食品学院研究生乒乓球队选拔赛  0.2分
(4)</t>
    </r>
    <r>
      <rPr>
        <sz val="11"/>
        <color rgb="FF000000"/>
        <rFont val="Arial"/>
        <family val="2"/>
      </rPr>
      <t xml:space="preserve">	</t>
    </r>
    <r>
      <rPr>
        <sz val="11"/>
        <color rgb="FF000000"/>
        <rFont val="宋体"/>
        <charset val="134"/>
      </rPr>
      <t>参与第二期荧光夜跑活动 0.2分
(5)</t>
    </r>
    <r>
      <rPr>
        <sz val="11"/>
        <color rgb="FF000000"/>
        <rFont val="Arial"/>
        <family val="2"/>
      </rPr>
      <t xml:space="preserve">	</t>
    </r>
    <r>
      <rPr>
        <sz val="11"/>
        <color rgb="FF000000"/>
        <rFont val="宋体"/>
        <charset val="134"/>
      </rPr>
      <t>第二届夜间超级迷宫定向赛 0.2分
(6)</t>
    </r>
    <r>
      <rPr>
        <sz val="11"/>
        <color rgb="FF000000"/>
        <rFont val="Arial"/>
        <family val="2"/>
      </rPr>
      <t xml:space="preserve">	</t>
    </r>
    <r>
      <rPr>
        <sz val="11"/>
        <color rgb="FF000000"/>
        <rFont val="宋体"/>
        <charset val="134"/>
      </rPr>
      <t>参与2023易班嘉年华定向越野一等奖  1分</t>
    </r>
  </si>
  <si>
    <t>21级硕士6班</t>
  </si>
  <si>
    <t>梁蕊</t>
  </si>
  <si>
    <t>罗林</t>
  </si>
  <si>
    <t>3.5分</t>
  </si>
  <si>
    <t>（1）食品质量与安全研究生第二党支部宣传委员 2分（ 2）食品学院先进团支部 0.25分（3）食品学院“五四红旗”团支部 0.25分（4）2022年11月27日心理健康讲座 0.2分                   （5）2022年11月10日专利辅导讲座 0.2分（6）2022年12月14日广东农产品加工产业发展现状与趋势讲座 0.2分（7）线上文体打卡活动 0.2分（8）防电信网络诈骗研究生专场 0.2分</t>
  </si>
  <si>
    <t>（1）食品质量与安全研究生第二党支部宣传委员 2分（ 2）食品学院先进团支部 0.25分（3）食品学院“五四红旗”团支部 0.25分（4）2022年11月27日心理健康讲座 0.2分                   （5）线上文体打卡活动 0.2分（6）防电信网络诈骗研究生专场 0.2分</t>
  </si>
  <si>
    <t>无</t>
  </si>
  <si>
    <t>4分</t>
  </si>
  <si>
    <t>专利：甲醛检测方法、甲醛半抗原、人工抗原和抗体及其应用 4分</t>
  </si>
  <si>
    <t xml:space="preserve"> （1）专利：甲醛检测方法、甲醛半抗原、人工抗原和抗体及其应用 4分（2）2022年11月10日专利辅导讲座 0.2分（3）2022年12月14日广东农产品加工产业发展现状与趋势讲座 0.2分</t>
  </si>
  <si>
    <t>1.2022食品学院研究生乒乓球选拔赛 0.2分                      2.2022食品学院运动会跳远 0.2分                                       3.2022食品学院研究生女子篮球选拔赛 0.2分                     4.2022定向越野团队赛 0.2分</t>
  </si>
  <si>
    <t>8.3分</t>
  </si>
  <si>
    <t xml:space="preserve">初审：潘卓官  </t>
  </si>
  <si>
    <t>复审：李育瑶、黄思若</t>
  </si>
  <si>
    <t>21级硕士1班</t>
  </si>
  <si>
    <t>何方晴</t>
  </si>
  <si>
    <t>李美英</t>
  </si>
  <si>
    <t>（1）校级优秀团干 2分 （2）班级团支部书记 3分 （3）校级“五四红旗团支部” 0.5分（4）先进团支部 0.25分（5）学者面对面 0.2分（6）合理膳食，健康人生讲座 0.2分（7）四院联合心理知识竞赛 0.2分（8）电信诈骗讲座0.2分</t>
  </si>
  <si>
    <t>（1）校级优秀团干 2分 （2）班级团支部书记 3分 （3）校级“五四红旗团支部” 0.5分（4）先进团支部 0.25分（5）学者面对面 0.2分（7）四院联合心理知识竞赛 0.2分（8）电信诈骗讲座0.2分（集体活动）（9）线上文体打卡 0.2分（文体打卡算集体活动分）</t>
  </si>
  <si>
    <t>（1）食品学院第十二届综述大赛参与 0.2分（2）食品学院实验技能大赛 0.2分（3）华南农业大学丁颖杯发明创意大赛，校赛优秀奖，0.6分</t>
  </si>
  <si>
    <t>（1）食品学院第十二届综述大赛参与 0.2分（2）食品学院实验技能大赛 0.2分（3）华南农业大学丁颖杯发明创意大赛，校赛优秀奖，0.6分（4）合理膳食，健康人生讲座 0.2分（学术讲座属科研成果）</t>
  </si>
  <si>
    <t>（1）食品学院第十二届综述大赛参与 0.2分（2）食品学院实验技能大赛 0.2分（3）华南农业大学丁颖杯发明创意大赛，校赛优秀奖，0.6分（4）合理膳食，健康人生讲座 0.2分</t>
  </si>
  <si>
    <t>（1）荧光夜跑0.2分（2）趣味运动会0.2分（3）线上问题打卡0.2分</t>
  </si>
  <si>
    <t>（1）荧光夜跑0.2分（2）趣味运动会0.2分</t>
  </si>
  <si>
    <t>李培姣</t>
  </si>
  <si>
    <t>郑倩望</t>
  </si>
  <si>
    <r>
      <rPr>
        <sz val="12"/>
        <color theme="1"/>
        <rFont val="宋体"/>
        <charset val="134"/>
      </rPr>
      <t xml:space="preserve">（1）先进团支部   0.25
（2）广东省“模拟提案征集活动”  0.2
（3）四院联合心理知识竞赛  0.2
（4）食品大讲堂非学术讲座  0.2
</t>
    </r>
    <r>
      <rPr>
        <sz val="11"/>
        <color rgb="FFFF0000"/>
        <rFont val="宋体"/>
        <charset val="134"/>
      </rPr>
      <t xml:space="preserve">（5）第二届“应急科普华夏行”大学生自然灾害竞赛一等奖  0.2
（6）2022年全国大学生创新能力大赛一等奖   0.2 </t>
    </r>
    <r>
      <rPr>
        <sz val="11"/>
        <color rgb="FF000000"/>
        <rFont val="宋体"/>
        <charset val="134"/>
      </rPr>
      <t xml:space="preserve"> 
（7）心理健康非学术讲座   0.2
（8）2022年华南农业大学实验技能创新大赛   0.2
（9）书画大赛校级三等奖   0.6
（10）防电信网络诈骗宣讲会   0.2
</t>
    </r>
    <r>
      <rPr>
        <sz val="11"/>
        <color rgb="FFFF0000"/>
        <rFont val="宋体"/>
        <charset val="134"/>
      </rPr>
      <t>（11）线上文体音乐打卡活动   0.2</t>
    </r>
    <r>
      <rPr>
        <sz val="11"/>
        <color rgb="FF000000"/>
        <rFont val="宋体"/>
        <charset val="134"/>
      </rPr>
      <t xml:space="preserve">
</t>
    </r>
  </si>
  <si>
    <r>
      <rPr>
        <sz val="12"/>
        <color theme="1"/>
        <rFont val="宋体"/>
        <charset val="134"/>
      </rPr>
      <t xml:space="preserve">（1）先进团支部   0.25
（2）广东省“模拟提案征集活动”  0.2
（3）四院联合心理知识竞赛  0.2
（4）食品大讲堂非学术讲座  0.2
</t>
    </r>
    <r>
      <rPr>
        <sz val="11"/>
        <color rgb="FFFF0000"/>
        <rFont val="宋体"/>
        <charset val="134"/>
      </rPr>
      <t xml:space="preserve">（5）第二届“应急科普华夏行”大学生自然灾害竞赛一等奖  0.2
（6）2022年全国大学生创新能力大赛一等奖   0.2 </t>
    </r>
    <r>
      <rPr>
        <sz val="11"/>
        <color rgb="FF000000"/>
        <rFont val="宋体"/>
        <charset val="134"/>
      </rPr>
      <t xml:space="preserve"> 
（7）心理健康非学术讲座   0.2
（8）2022年华南农业大学实验技能创新大赛   0.2
（9）书画大赛校级三等奖   0.6
（10）防电信网络诈骗宣讲会   0.2
</t>
    </r>
    <r>
      <rPr>
        <sz val="11"/>
        <color rgb="FFFF0000"/>
        <rFont val="宋体"/>
        <charset val="134"/>
      </rPr>
      <t>（11）线上文体音乐打卡活动   0.2（集体活动参与分上限1分）</t>
    </r>
    <r>
      <rPr>
        <sz val="11"/>
        <color rgb="FF000000"/>
        <rFont val="宋体"/>
        <charset val="134"/>
      </rPr>
      <t xml:space="preserve">
</t>
    </r>
  </si>
  <si>
    <t xml:space="preserve">（1）发明专利（标题：一种淀粉基奶酪及其制备方法，申请公布日：2022年12月9日，作者排序第1）    4
（2）食品学院第12届综述大赛    0.2 
（3）第三届学术论坛   0.2
</t>
  </si>
  <si>
    <t>（1）发明专利（标题：一种淀粉基奶酪及其制备方法，申请公布日：2022年12月9日，作者排序第1）    4
（2）食品学院第12届综述大赛    0.2 
（3）第三届学术论坛   0.2
（4）实验技能创新0.2</t>
  </si>
  <si>
    <r>
      <rPr>
        <sz val="11"/>
        <color rgb="FF000000"/>
        <rFont val="宋体"/>
        <charset val="134"/>
      </rPr>
      <t>（1） 参与食品学院院运会4x100米接力项目比赛  0.2
（2） 第二期研究生荧光夜跑活动    0.2
（</t>
    </r>
    <r>
      <rPr>
        <sz val="11"/>
        <color rgb="FFFF0000"/>
        <rFont val="宋体"/>
        <charset val="134"/>
      </rPr>
      <t>3） 2023易班嘉年华定向越野活动三等奖    1.4</t>
    </r>
    <r>
      <rPr>
        <sz val="11"/>
        <color rgb="FF000000"/>
        <rFont val="宋体"/>
        <charset val="134"/>
      </rPr>
      <t xml:space="preserve">
（4） 2022年食品学院研究生乒乓球选拔赛    0.2
</t>
    </r>
    <r>
      <rPr>
        <sz val="11"/>
        <color rgb="FFFF0000"/>
        <rFont val="宋体"/>
        <charset val="134"/>
      </rPr>
      <t>（5） 院运会田赛项目女子跳远    0.2</t>
    </r>
    <r>
      <rPr>
        <sz val="11"/>
        <color rgb="FF000000"/>
        <rFont val="宋体"/>
        <charset val="134"/>
      </rPr>
      <t xml:space="preserve">
（6） 第二届迷宫定向赛校队选拔   0.2
（7） 定向越野    0.2
（8） 线上文体体育打卡活动   0.2
</t>
    </r>
  </si>
  <si>
    <r>
      <rPr>
        <sz val="11"/>
        <color rgb="FF000000"/>
        <rFont val="宋体"/>
        <charset val="134"/>
      </rPr>
      <t>（1） 参与食品学院院运会4x100米接力项目比赛  0.2
（2） 第二期研究生荧光夜跑活动    0.2
（</t>
    </r>
    <r>
      <rPr>
        <sz val="11"/>
        <color rgb="FFFF0000"/>
        <rFont val="宋体"/>
        <charset val="134"/>
      </rPr>
      <t>3） 2023易班嘉年华定向越野活动三等奖    1.4</t>
    </r>
    <r>
      <rPr>
        <sz val="11"/>
        <color rgb="FF000000"/>
        <rFont val="宋体"/>
        <charset val="134"/>
      </rPr>
      <t xml:space="preserve">
（4） 2022年食品学院研究生乒乓球选拔赛    0.2
</t>
    </r>
    <r>
      <rPr>
        <sz val="11"/>
        <color rgb="FFFF0000"/>
        <rFont val="宋体"/>
        <charset val="134"/>
      </rPr>
      <t>（5） 院运会田赛项目女子跳远    0.2</t>
    </r>
    <r>
      <rPr>
        <sz val="11"/>
        <color rgb="FF000000"/>
        <rFont val="宋体"/>
        <charset val="134"/>
      </rPr>
      <t xml:space="preserve">
（6） 第二届迷宫定向赛校队选拔   0.2
（7） 定向越野    0.2
</t>
    </r>
  </si>
  <si>
    <r>
      <rPr>
        <sz val="11"/>
        <color rgb="FF000000"/>
        <rFont val="宋体"/>
        <charset val="134"/>
      </rPr>
      <t xml:space="preserve">
（2） 第二期研究生荧光夜跑活动    0.2
（</t>
    </r>
    <r>
      <rPr>
        <sz val="11"/>
        <color rgb="FFFF0000"/>
        <rFont val="宋体"/>
        <charset val="134"/>
      </rPr>
      <t>3） 2023易班嘉年华定向越野活动三等奖    0.5</t>
    </r>
    <r>
      <rPr>
        <sz val="11"/>
        <color rgb="FF000000"/>
        <rFont val="宋体"/>
        <charset val="134"/>
      </rPr>
      <t xml:space="preserve">
（4） 2022年食品学院研究生乒乓球选拔赛    0.2
</t>
    </r>
    <r>
      <rPr>
        <sz val="11"/>
        <color rgb="FFFF0000"/>
        <rFont val="宋体"/>
        <charset val="134"/>
      </rPr>
      <t>（5） 院运会田赛项目女子跳远    0.2</t>
    </r>
    <r>
      <rPr>
        <sz val="11"/>
        <color rgb="FF000000"/>
        <rFont val="宋体"/>
        <charset val="134"/>
      </rPr>
      <t xml:space="preserve">
（6） 第二届迷宫定向赛校队选拔   0.2
（7） 定向越野    0.2
</t>
    </r>
  </si>
  <si>
    <t>无校章、重复加分、运动会参与分只能加一次，线上打卡也只能加一次，集体分达到上限</t>
  </si>
  <si>
    <t>二等奖</t>
  </si>
  <si>
    <t>陈珣琳</t>
  </si>
  <si>
    <t>张媛媛</t>
  </si>
  <si>
    <t>（1）校级优秀团员 2分
（2）先进团支部 0.25分
（3）21硕士7班团支书 3分
（4）参加防电信网络诈骗研究生专场宣讲会 0.2分
（5）参与第十三届迎新杯书画大赛 0.2分
（6）参加四院联合心理知识竞赛 0.2分
（7）参与 2022年广东省“模拟提案征集活动” 0.2分</t>
  </si>
  <si>
    <t>（1）校级优秀团员 2分
（2）先进团支部 0.25分
（3）21硕士7班团支书 3分
（4）参加防电信网络诈骗研究生专场宣讲会 0.2分
（5）参与第十三届迎新杯书画大赛 0.2分
（6）参加四院联合心理知识竞赛 0.2分
（7）参与 2022年广东省“模拟提案征集活动” 0.2分（6）参加线上文体打卡活动 完成体育打卡0.2分</t>
  </si>
  <si>
    <t>（1）参与食品学院实验技能大赛 0.2分</t>
  </si>
  <si>
    <r>
      <rPr>
        <sz val="11"/>
        <color rgb="FF000000"/>
        <rFont val="宋体"/>
        <charset val="134"/>
      </rPr>
      <t xml:space="preserve">（1）参与食品学院院运会4×100接力  0.2分；
（2）参与定向越野团体赛 0.2分 
（3）易班定向越野三等奖 1.4分
（4）参加夜间迷宫定向接力赛 0.2分
</t>
    </r>
    <r>
      <rPr>
        <u/>
        <sz val="11"/>
        <color rgb="FFFF0000"/>
        <rFont val="宋体"/>
        <charset val="134"/>
      </rPr>
      <t xml:space="preserve">（5）参加线上文体打卡活动 完成音乐打卡0.2分
（6）参加线上文体打卡活动 完成体育打卡0.2分
</t>
    </r>
    <r>
      <rPr>
        <sz val="11"/>
        <color rgb="FF000000"/>
        <rFont val="宋体"/>
        <charset val="134"/>
      </rPr>
      <t>（7）参与趣味运动会 0.2分</t>
    </r>
  </si>
  <si>
    <r>
      <rPr>
        <sz val="11"/>
        <color rgb="FF000000"/>
        <rFont val="宋体"/>
        <charset val="134"/>
      </rPr>
      <t xml:space="preserve">（1）参与食品学院院运会4×100接力  0.2分；
（2）参与定向越野团体赛 0.2分 
（3）易班定向越野三等奖 1.4分
（4）参加夜间迷宫定向接力赛 0.2分
</t>
    </r>
    <r>
      <rPr>
        <u/>
        <sz val="11"/>
        <color rgb="FFFF0000"/>
        <rFont val="宋体"/>
        <charset val="134"/>
      </rPr>
      <t xml:space="preserve">
</t>
    </r>
    <r>
      <rPr>
        <sz val="11"/>
        <color rgb="FF000000"/>
        <rFont val="宋体"/>
        <charset val="134"/>
      </rPr>
      <t>（7）参与趣味运动会 0.2分</t>
    </r>
  </si>
  <si>
    <r>
      <rPr>
        <sz val="11"/>
        <color rgb="FF000000"/>
        <rFont val="宋体"/>
        <charset val="134"/>
      </rPr>
      <t xml:space="preserve">（1）参与食品学院院运会4×100接力  0.2分；
（2）参与定向越野团体赛 0.2分 
（3）易班定向越野三等奖0.5分
（4）参加夜间迷宫定向接力赛 0.2分
</t>
    </r>
    <r>
      <rPr>
        <u/>
        <sz val="11"/>
        <color rgb="FFFF0000"/>
        <rFont val="宋体"/>
        <charset val="134"/>
      </rPr>
      <t xml:space="preserve">
</t>
    </r>
    <r>
      <rPr>
        <sz val="11"/>
        <color rgb="FF000000"/>
        <rFont val="宋体"/>
        <charset val="134"/>
      </rPr>
      <t>（7）参与趣味运动会 0.2分</t>
    </r>
  </si>
  <si>
    <t>文体活动重复加分</t>
  </si>
  <si>
    <t>李育瑶</t>
  </si>
  <si>
    <t>宋贤良</t>
  </si>
  <si>
    <t xml:space="preserve">（1）先进团支部 0.25分
（2）班级组织委员 2分
（3）学者面对面讲座  0.2分
（4）电信防诈骗讲座 0.2分
（5）食品大讲堂 0.2分     （6）光盘行动知识竞赛 0.2分（7）食品安全科普大赛 0.2分
</t>
  </si>
  <si>
    <t xml:space="preserve">（1）先进团支部 0.25分
（2）班级组织委员 2分
（3）学者面对面讲座  0.2分
（4）电信防诈骗讲座 0.2分
（5）食品大讲堂 0.2分     （6）光盘行动知识竞赛 0.2分（7）食品安全科普大赛 0.2分
（10）线上文体打卡活动，体育打卡 0.2分
</t>
  </si>
  <si>
    <t>（1） 研究生学术论坛决赛 0.2分
（2） 实验技能创新大赛 0.2分
（3） 2022年12月14日广东农产品加工产业发展现状与趋势讲座  0.2分                                     （4）SCI 1区（标题：Preparation of nano-Ag-Biwo4-TiO2/starch bionanocomposite membranes and mechanism of enhancing visible light degradation of ethylene 期刊名：Ceramics International 接收日期：2023.7 作者排序：第一）30分</t>
  </si>
  <si>
    <t xml:space="preserve">（1） 研究生学术论坛决赛 0.2分
（2） 实验技能创新大赛 0.2分
（3） 2022年12月14日广东农产品加工产业发展现状与趋势讲座  0.2分   </t>
  </si>
  <si>
    <t>（1）食品学院女子篮球队选拔赛 0.2分
（2）食品学院乒乓球队选拔赛 0.2分
（3）食品学院院运会女子铅球参与  0.2分
（4）华南农业大学第二期研究生荧光夜跑 0.2分
（5）趣味运动会第二期，0.2分
（6）易班定向越野三等奖，0.5分
（7）“爱地球爱运动”荧光夜跑，0.2分
（8）第二届夜间超级迷宫定向赛，0.2分（9）寒暑期社会实践活动 1.5分（10）线上文体打卡活动，体育打卡 0.2分（11）定向越野初赛女子团队赛 0.2分</t>
  </si>
  <si>
    <t>（1）食品学院女子篮球队选拔赛 0.2分
（2）食品学院乒乓球队选拔赛 0.2分
（3）食品学院院运会女子铅球参与  0.2分
（4）华南农业大学第二期研究生荧光夜跑 0.2分
（5）趣味运动会第二期，0.2分
（6）易班定向越野三等奖，0.5分
（7）“爱地球爱运动”荧光夜跑，0.2分
（8）第二届夜间超级迷宫定向赛，0.2分（9）寒暑期社会实践活动 1.5分体育打卡 0.2分（11）定向越野初赛女子团队赛 0.2分</t>
  </si>
  <si>
    <t>（1）食品学院女子篮球队选拔赛 0.2分
（2）食品学院乒乓球队选拔赛 0.2分
（3）食品学院院运会女子铅球参与  0.2分
（4）华南农业大学第二期研究生荧光夜跑 0.2分
（5）趣味运动会第二期，0.2分
（6）易班定向越野三等奖，0.5分
（7）“爱地球爱运动”荧光夜跑，0.2分
（8）第二届夜间超级迷宫定向赛，0.2分（9）寒暑期社会实践活动 1.5分（10）定向越野初赛女子团队赛 0.2分</t>
  </si>
  <si>
    <t>论文未出具检索证明，集体活动上限一分</t>
  </si>
  <si>
    <t>赵文钲</t>
  </si>
  <si>
    <t>4.1分</t>
  </si>
  <si>
    <t>（1）院党支部副书记，3分（2）院先进团支部，0.25分；（3）院五四红旗团支部，0.25分；（4）11.27 心理健康讲座，0.2分；（5）农产品加工发展趋势讲座，0.2分；（6）研究生疫情线上打卡，0.2分</t>
  </si>
  <si>
    <t>0.2分</t>
  </si>
  <si>
    <t>综述大赛，0.2分</t>
  </si>
  <si>
    <t>（1）综述大赛，0.2分</t>
  </si>
  <si>
    <t>3.1分</t>
  </si>
  <si>
    <t>（1）院运会引体向上，0.2分；（2）定向越野。0.2分；（3）院游泳运动会100m蛙泳第一名，1分，50m自由泳第二名，0.9分；（4）院乒乓球队选拔，0.2分；（5）院篮球队选拔，0.2分；（6）第二期荧光夜跑，0.2分；（7）趣味运动会，0.2分</t>
  </si>
  <si>
    <t>7.4分</t>
  </si>
  <si>
    <t>潘卓官</t>
  </si>
  <si>
    <t>雷进宇</t>
  </si>
  <si>
    <t>叶志伟</t>
  </si>
  <si>
    <t>0.9分</t>
  </si>
  <si>
    <r>
      <rPr>
        <sz val="12"/>
        <color theme="1"/>
        <rFont val="宋体"/>
        <charset val="134"/>
      </rPr>
      <t>1、</t>
    </r>
    <r>
      <rPr>
        <sz val="11"/>
        <color rgb="FF000000"/>
        <rFont val="Arial"/>
        <family val="2"/>
      </rPr>
      <t xml:space="preserve">	</t>
    </r>
    <r>
      <rPr>
        <sz val="11"/>
        <color rgb="FF000000"/>
        <rFont val="宋体"/>
        <charset val="134"/>
      </rPr>
      <t>食品学院研究生2021级硕士研究生1班支部委员会 0.2分
2、</t>
    </r>
    <r>
      <rPr>
        <sz val="11"/>
        <color rgb="FF000000"/>
        <rFont val="Arial"/>
        <family val="2"/>
      </rPr>
      <t xml:space="preserve">	</t>
    </r>
    <r>
      <rPr>
        <sz val="11"/>
        <color rgb="FF000000"/>
        <rFont val="宋体"/>
        <charset val="134"/>
      </rPr>
      <t>五星红旗团支部 0.5分
3、</t>
    </r>
    <r>
      <rPr>
        <sz val="11"/>
        <color rgb="FF000000"/>
        <rFont val="Arial"/>
        <family val="2"/>
      </rPr>
      <t xml:space="preserve">	</t>
    </r>
    <r>
      <rPr>
        <sz val="11"/>
        <color rgb="FF000000"/>
        <rFont val="宋体"/>
        <charset val="134"/>
      </rPr>
      <t>2022年11月2日食品大讲堂 0.2分1、</t>
    </r>
    <r>
      <rPr>
        <sz val="11"/>
        <color rgb="FF000000"/>
        <rFont val="Arial"/>
        <family val="2"/>
      </rPr>
      <t xml:space="preserve">	</t>
    </r>
    <r>
      <rPr>
        <sz val="11"/>
        <color rgb="FF000000"/>
        <rFont val="宋体"/>
        <charset val="134"/>
      </rPr>
      <t>食品学院研究生2021级硕士研究生1班支部委员会 0.25分
2、</t>
    </r>
    <r>
      <rPr>
        <sz val="11"/>
        <color rgb="FF000000"/>
        <rFont val="Arial"/>
        <family val="2"/>
      </rPr>
      <t xml:space="preserve">	</t>
    </r>
    <r>
      <rPr>
        <sz val="11"/>
        <color rgb="FF000000"/>
        <rFont val="宋体"/>
        <charset val="134"/>
      </rPr>
      <t>五星红旗团支部 0.5分
3、</t>
    </r>
    <r>
      <rPr>
        <sz val="11"/>
        <color rgb="FF000000"/>
        <rFont val="Arial"/>
        <family val="2"/>
      </rPr>
      <t xml:space="preserve">	</t>
    </r>
    <r>
      <rPr>
        <sz val="11"/>
        <color rgb="FF000000"/>
        <rFont val="宋体"/>
        <charset val="134"/>
      </rPr>
      <t>2022年11月2日食品大讲堂 0.2分
4、</t>
    </r>
    <r>
      <rPr>
        <sz val="11"/>
        <color rgb="FF000000"/>
        <rFont val="Arial"/>
        <family val="2"/>
      </rPr>
      <t xml:space="preserve">	</t>
    </r>
    <r>
      <rPr>
        <sz val="11"/>
        <color rgb="FF000000"/>
        <rFont val="宋体"/>
        <charset val="134"/>
      </rPr>
      <t>华南农业大学红十字会“但愿人长久，热血注心田”血液知识讲座 0.2分</t>
    </r>
  </si>
  <si>
    <t>1、先进团支部 0.25分
2、 校级五星红旗团支部 0.5分
3、 2022年11月2日食品大讲堂 0.2分 4.红十字会讲座 0.2分</t>
  </si>
  <si>
    <t>1、2022年广东省大学生游泳锦标赛男子甲组4×50米混合泳接力第五名 2分
2、2022年广东省大学生游泳锦标赛甲组团体总分一等奖 3.6分</t>
  </si>
  <si>
    <t>苏琪琪</t>
  </si>
  <si>
    <t>陈佩</t>
  </si>
  <si>
    <t>4.5分</t>
  </si>
  <si>
    <t>1、食品学院实践部负责人，3分；2、食品学院优秀研究生骨干，1分；3、硕士7班先进团支部成员，0.25分；4、食品学院2022-2023年“红旗团委”工作人员，0.25分</t>
  </si>
  <si>
    <t>4.9分</t>
  </si>
  <si>
    <t>1、食品学院实践部负责人，3分；2、食品学院优秀研究生骨干，1分；3、硕士7班先进团支部成员，0.25分；4、食品学院2022-2023年“红旗团委”工作人员，0.25分7、校学生会，线上文体打卡活动，0.2分1、3月30日学者面对面学术讲座，0.2分</t>
  </si>
  <si>
    <t>5.3分</t>
  </si>
  <si>
    <t>1、3月30日学者面对面学术讲座，0.2分；2、6月6日食品大讲堂学术讲座，0.2分；3、6月8日学术论坛，0.2分；4、4月20日防电信诈骗知识讲座，0.2分</t>
  </si>
  <si>
    <t>0.6分</t>
  </si>
  <si>
    <t>；2、6月6日食品大讲堂学术讲座，0.2分；3、6月8日学术论坛，0.2分；4、4月20日防电信诈骗知识讲座，0.2分</t>
  </si>
  <si>
    <t>0.4分</t>
  </si>
  <si>
    <t>；2、6月6日食品大讲堂学术讲座，0.2分；3、6月8日学术论坛，0.2分；</t>
  </si>
  <si>
    <t>1.4分</t>
  </si>
  <si>
    <t>1、2022年食品学院女子篮球选拔赛，0.2分；2、院运会提前赛立定跳远，0.2分；3、定向越野团体赛，0.2分；4、第二期荧光夜跑活动，0.2分；5、校研会研究生线上宿舍打卡活动，0.2分；6、华南农业大学红十字会血液知识讲座，0.2分；7、校学生会，线上文体打卡活动，0.2分</t>
  </si>
  <si>
    <t>1.2分</t>
  </si>
  <si>
    <t>1、2022年食品学院女子篮球选拔赛，0.2分；2、院运会提前赛立定跳远，0.2分；3、定向越野团体赛，0.2分；4、第二期荧光夜跑活动，0.2分；5、校研会研究生线上宿舍打卡活动，0.2分；6、华南农业大学红十字会血液知识讲座，0.2分；</t>
  </si>
  <si>
    <t>1、2022年食品学院女子篮球选拔赛，0.2分；2、院运会提前赛立定跳远，0.2分；3、定向越野团体赛，0.2分；4、第二期荧光夜跑活动，0.2分；</t>
  </si>
  <si>
    <t>6.7分</t>
  </si>
  <si>
    <t>分数无误，位置需要调整，集体分达到上限</t>
  </si>
  <si>
    <t>陈子怡</t>
  </si>
  <si>
    <t>胡卓炎</t>
  </si>
  <si>
    <t>（1）党支部组织委员 2分
（2）先进团支部0.25分
（3）2023年4月20日防电信网络诈骗 0.2分
（4）参与校文体活动打卡0.2分
（5）第二期荧光夜跑 0.2分
（6）参与4.08校荧光夜跑0.2分
（7）参与定向越野比赛 0.2分
  (8)微党课比赛 0.2分（院级）</t>
  </si>
  <si>
    <t>（1）党支部组织委员 2分
（2）先进团支部0.25分
（3）2023年4月20日防电信网络诈骗 0.2分
（4）参与校文体活动打卡0.2分
  (5)微党课比赛 0.2分（院级）</t>
  </si>
  <si>
    <r>
      <rPr>
        <sz val="11"/>
        <color rgb="FF000000"/>
        <rFont val="宋体"/>
        <charset val="134"/>
      </rPr>
      <t xml:space="preserve">（1）食品学院第十二届综述大赛参与 0.2分
（2）参与2022年11月10日专利辅导讲座 0.2分
（3）参与230522高福专题学术讲座0.2分
（4）参与2023创客杯初赛 0.2分 
</t>
    </r>
    <r>
      <rPr>
        <sz val="11"/>
        <color rgb="FFFF0000"/>
        <rFont val="宋体"/>
        <charset val="134"/>
      </rPr>
      <t>（6）丁颖杯院级一等奖队长 1.2分</t>
    </r>
    <r>
      <rPr>
        <sz val="11"/>
        <color rgb="FF000000"/>
        <rFont val="宋体"/>
        <charset val="134"/>
      </rPr>
      <t xml:space="preserve">
</t>
    </r>
    <r>
      <rPr>
        <sz val="11"/>
        <color rgb="FFFF0000"/>
        <rFont val="宋体"/>
        <charset val="134"/>
      </rPr>
      <t>（7）发明专利：一种通过氮气保护和复合频率超声辅助提取荔枝壳中多酚物质的方法  4分（需补充证明，方能加分）</t>
    </r>
    <r>
      <rPr>
        <sz val="11"/>
        <color rgb="FF000000"/>
        <rFont val="宋体"/>
        <charset val="134"/>
      </rPr>
      <t xml:space="preserve">
（8）参与IFF互联网比赛 0.2分
 申请号：2023109161718   4分</t>
    </r>
  </si>
  <si>
    <t>（1）食品学院第十二届综述大赛参与 0.2分
（2）参与2022年11月10日专利辅导讲座 0.2分
（3）参与230522高福专题学术讲座0.2分
（4）参与2023创客杯初赛 0.2分 
（5）丁颖杯院级一等奖队长 1.2分
（6）参与IFF互联网比赛 0.2分</t>
  </si>
  <si>
    <t>（1）参与食品学院院运会铅球项目比赛  0.2分
（
（3）参与食品学院篮球选拔赛赛
（4）参与食品学院乒乓球选拔赛 0.2分
（5）参与趣味运动会0.2分</t>
  </si>
  <si>
    <t>（1）参与食品学院院运会铅球项目比赛  0.2分
（2）参与食品学院篮球选拔赛赛 0.2分
（4）参与食品学院乒乓球选拔赛 0.2分
（5）参与趣味运动会0.2分（5）第二期荧光夜跑 0.2分
（7）参与定向越野比赛 0.2分</t>
  </si>
  <si>
    <t>院级微党课以团队（2人及以上）参赛获奖，则按上表的获奖加分减半</t>
  </si>
  <si>
    <t>周紫妍</t>
  </si>
  <si>
    <t>（1）院级先进党支部 0.25分
（2）院级先进团支部 0.25分
（3）校级五四红旗团支部 0.5分
（4）党支部纪律委员 2分
（5）食品大讲堂之优质就业指导 0.2分
（6）研究生心理健康讲座 0.2分
（7）学者面对面 0.2分
（8）四院联合心理知识竞赛 0.2分
（9）第七届智行杯知识竞赛 0.2分
（10）防电信网络诈骗研究生专场宣讲会 0.2分</t>
  </si>
  <si>
    <t xml:space="preserve">（1）食品学院第十二届综述大赛参与 0.2分
（2）合理膳食健康人生学术讲座 0.2分
</t>
  </si>
  <si>
    <t>（1）参与食品学院院运会仰卧起坐项目比赛  0.2分；
（2）乒乓球队选拔赛 0.2分
（3）华南农业大学研究生线上宿舍打卡活动 0.2分
（4）华南农业大学第二期荧光夜跑 0.2分
（5）华南农业大学线上文体打卡活动“体育打卡” 0.2分
（6）华南农业大学线上文体打卡活动“音乐打卡” 0.2分
（7）易班嘉年华定向越野一等奖 1分</t>
  </si>
  <si>
    <t>第三、五不符合</t>
  </si>
  <si>
    <r>
      <rPr>
        <sz val="14"/>
        <rFont val="宋体"/>
        <charset val="134"/>
      </rPr>
      <t>21级</t>
    </r>
    <r>
      <rPr>
        <sz val="14"/>
        <rFont val="宋体"/>
        <charset val="134"/>
      </rPr>
      <t>硕士4班</t>
    </r>
  </si>
  <si>
    <t>林颖凤</t>
  </si>
  <si>
    <t>18719003948</t>
  </si>
  <si>
    <t>蒋卓</t>
  </si>
  <si>
    <t xml:space="preserve">（1）校级五四红旗团支部 0.5分
（2）食品学院先进团支部 0.25分
（3）党支部组织委员 2分 
（4）助理班主任 2分（第二职务为1分）
（5）参加防电信网络诈骗宣讲会 0.2分
（6）参加2022年11 月2日食品大讲堂 0.2分
（7）参加2022年11月27日心理健康讲座 0.2分
</t>
  </si>
  <si>
    <t>/</t>
  </si>
  <si>
    <t>（1） 参加广东农产品加工产业发展现状与趋势 0.2分
（2） 参加 2022 年11月10⽇专利辅导讲座 0.2分
（3） 食品学院第十二届综述大赛参与 0.2分</t>
  </si>
  <si>
    <r>
      <rPr>
        <sz val="11"/>
        <color rgb="FF000000"/>
        <rFont val="宋体"/>
        <charset val="134"/>
      </rPr>
      <t>（1）</t>
    </r>
    <r>
      <rPr>
        <sz val="11"/>
        <color rgb="FF000000"/>
        <rFont val="Arial"/>
        <family val="2"/>
      </rPr>
      <t xml:space="preserve">	</t>
    </r>
    <r>
      <rPr>
        <sz val="11"/>
        <color rgb="FF000000"/>
        <rFont val="宋体"/>
        <charset val="134"/>
      </rPr>
      <t>参与食品学院院级女子篮球选拔赛 0.2 分
（2）</t>
    </r>
    <r>
      <rPr>
        <sz val="11"/>
        <color rgb="FF000000"/>
        <rFont val="Arial"/>
        <family val="2"/>
      </rPr>
      <t xml:space="preserve">	</t>
    </r>
    <r>
      <rPr>
        <sz val="11"/>
        <color rgb="FF000000"/>
        <rFont val="宋体"/>
        <charset val="134"/>
      </rPr>
      <t>参与食品学院乒乓球选拔赛 0.2分
（3）</t>
    </r>
    <r>
      <rPr>
        <sz val="11"/>
        <color rgb="FF000000"/>
        <rFont val="Arial"/>
        <family val="2"/>
      </rPr>
      <t xml:space="preserve">	</t>
    </r>
    <r>
      <rPr>
        <sz val="11"/>
        <color rgb="FF000000"/>
        <rFont val="宋体"/>
        <charset val="134"/>
      </rPr>
      <t>食品学院院运会参与，女子立定跳远，0.2分
（4）</t>
    </r>
    <r>
      <rPr>
        <sz val="11"/>
        <color rgb="FF000000"/>
        <rFont val="Arial"/>
        <family val="2"/>
      </rPr>
      <t xml:space="preserve">	</t>
    </r>
    <r>
      <rPr>
        <sz val="11"/>
        <color rgb="FF000000"/>
        <rFont val="宋体"/>
        <charset val="134"/>
      </rPr>
      <t>参与易班嘉年华定向越野活动 0.2分
（5）</t>
    </r>
    <r>
      <rPr>
        <sz val="11"/>
        <color rgb="FF000000"/>
        <rFont val="Arial"/>
        <family val="2"/>
      </rPr>
      <t xml:space="preserve">	</t>
    </r>
    <r>
      <rPr>
        <sz val="11"/>
        <color rgb="FF000000"/>
        <rFont val="宋体"/>
        <charset val="134"/>
      </rPr>
      <t>校级荧光夜跑参与 0.2分</t>
    </r>
  </si>
  <si>
    <t>任锐、周宇豪</t>
  </si>
  <si>
    <t>刘慧</t>
  </si>
  <si>
    <t>（1）班级班长，3分
（2）先进团支部，0.25分
（3）华南农业大学学习党的二十大精神易班知识竞赛，0.2分
（4）华南农业大学2023学思想·育新人·建新功知识竞赛，0.2分
（5）防电信网络诈骗研究生专场宣讲会，0.2分
（6）2022-2023年华南农业大学研究生线上宿舍打卡活动，0.2分
（7）2023华农师生书画大赛，0.2分</t>
  </si>
  <si>
    <t>（1）食品学院第十二届综述大赛参与，0.2分
（2）第十七期食品大讲堂，0.2分
（3）3月30日学者面对面讲座，0.2分
（4）农产品加工学术讲座，0.2分
（5）11月2日食品大讲堂，0.2分
（6）食品安全科普作品创作大赛（决赛）观众，0.2分</t>
  </si>
  <si>
    <r>
      <rPr>
        <sz val="11"/>
        <color rgb="FF000000"/>
        <rFont val="宋体"/>
        <charset val="134"/>
      </rPr>
      <t xml:space="preserve">（1）食品学院第十二届综述大赛参与，0.2分
（2）第十七期食品大讲堂，0.2分
</t>
    </r>
    <r>
      <rPr>
        <strike/>
        <sz val="10.5"/>
        <color rgb="FFFF0000"/>
        <rFont val="宋体"/>
        <charset val="134"/>
      </rPr>
      <t>（3）3月30日学者面对面讲座，0.2分（非学术讲座）</t>
    </r>
    <r>
      <rPr>
        <sz val="10.5"/>
        <color rgb="FF000000"/>
        <rFont val="宋体"/>
        <charset val="134"/>
      </rPr>
      <t xml:space="preserve">
（4）农产品加工学术讲座，0.2分
</t>
    </r>
    <r>
      <rPr>
        <strike/>
        <sz val="10.5"/>
        <color rgb="FFFF0000"/>
        <rFont val="宋体"/>
        <charset val="134"/>
      </rPr>
      <t>（5）11月2日食品大讲堂，0.2分</t>
    </r>
    <r>
      <rPr>
        <sz val="10.5"/>
        <color rgb="FFFF0000"/>
        <rFont val="宋体"/>
        <charset val="134"/>
      </rPr>
      <t>（非学术讲座）</t>
    </r>
    <r>
      <rPr>
        <sz val="10.5"/>
        <color rgb="FF000000"/>
        <rFont val="宋体"/>
        <charset val="134"/>
      </rPr>
      <t xml:space="preserve">
</t>
    </r>
    <r>
      <rPr>
        <strike/>
        <sz val="10.5"/>
        <color rgb="FFFF0000"/>
        <rFont val="宋体"/>
        <charset val="134"/>
      </rPr>
      <t>（6）食品安全科普作品创作大赛（决赛）观众，0.2分（非学术讲座）</t>
    </r>
  </si>
  <si>
    <t>（1）食品学院研究生女子篮球选拔赛，2022年9月，小五山篮球场，0.2分
（2）食品学院研究生乒乓球队选拔赛，0.2分
（3）院运会提前赛，女子仰卧起坐，0.2分
（4）2023年华南农业大学第二期研究生荧光夜跑活动，0.2分
（5）第二届夜间超级迷宫定向赛暨校队选拔赛 0.2分</t>
  </si>
  <si>
    <t>集体活动只能加到一分</t>
  </si>
  <si>
    <t>魏晓凤</t>
  </si>
  <si>
    <t>肖治理</t>
  </si>
  <si>
    <t>4.75分</t>
  </si>
  <si>
    <t>1、先进团支部0.25分
2、五四红旗团支部0.5分
3、研究生会权益部负责人3分
4、华南农业大学食品学院第十七次研究生代表大会代表参会人员0.2分
5、四院联合心理知识竞赛0.2分
6、关于2023年4月20日防电信网络诈骗研究生专场宣讲会0.2分
7、线上音乐打卡0.2分
8、线上体育打卡0.2分</t>
  </si>
  <si>
    <t>去掉第八项</t>
  </si>
  <si>
    <t>食品学院第十二届综述大赛参与 0.2</t>
  </si>
  <si>
    <t>1.1分</t>
  </si>
  <si>
    <t>1、第二期荧光夜跑参与 0.2
2、院运会径赛女子200米预赛 0.3
3、2022年食品学院研究生乒乓球选拔赛 0.2
4、2022年食品学院研究生女子篮球选拔赛 0.2
5、定向越野初赛 0.2</t>
  </si>
  <si>
    <t>院运会</t>
  </si>
  <si>
    <t>6.05分</t>
  </si>
  <si>
    <t>李松泽</t>
  </si>
  <si>
    <t>方祥</t>
  </si>
  <si>
    <t>（1）校级优秀共青团员 2分（2）书法比赛 0.2分（3）食品大讲堂 0.2分（4）研究生线上宿舍打卡 0.2分（5）食品学院先进团支部 0.25分（6）防电信诈骗讲座 0.2分（7）华南农业大学学习党的二十大精神易班知识竞赛，0.2分（8）华南农业大学2023学思想·育新人·建新功知识竞赛，0.2分</t>
  </si>
  <si>
    <t>（1）李锦记 0.2分（2）食品学院第十二届综述大赛参与 0.2分 （3）专利辅导讲座 0.2分 （4）广东农产品加工产业发展现状与趋势讲 0.2分 （5）3.30学者面对面讲座 0.2分 （6）3.15学者面对面讲座 0.2分 （7）IFF营养与健康学生创新大赛 0.2分</t>
  </si>
  <si>
    <r>
      <rPr>
        <sz val="11"/>
        <color rgb="FF000000"/>
        <rFont val="宋体"/>
        <charset val="134"/>
      </rPr>
      <t xml:space="preserve">（1）李锦记 </t>
    </r>
    <r>
      <rPr>
        <sz val="12"/>
        <color rgb="FF000000"/>
        <rFont val="宋体"/>
        <charset val="134"/>
      </rPr>
      <t xml:space="preserve">0.2分（2）食品学院第十二届综述大赛参与 0.2分 （3）专利辅导讲座 0.2分 （4）广东农产品加工产业发展现状与趋势讲 0.2分 </t>
    </r>
    <r>
      <rPr>
        <strike/>
        <sz val="12"/>
        <color rgb="FFFF0000"/>
        <rFont val="宋体"/>
        <charset val="134"/>
      </rPr>
      <t>（5）3.30学者面对面讲座 0.2分 （6）3.15学者面对面讲座 0.2分</t>
    </r>
    <r>
      <rPr>
        <sz val="12"/>
        <color rgb="FF000000"/>
        <rFont val="宋体"/>
        <charset val="134"/>
      </rPr>
      <t xml:space="preserve"> （7）IFF营养与健康学生创新大赛 0.2分</t>
    </r>
  </si>
  <si>
    <t xml:space="preserve">（1）女子篮球赛 0.2分（2）女子乒乓球赛 0.2分（3）院运动会女子跳远 0.2分（4）定向越野短距离赛 0.2分
（5）第二届夜间超级迷宫定向赛暨校队选拔赛 0.2分
</t>
  </si>
  <si>
    <t>王亮</t>
  </si>
  <si>
    <t>17306691293</t>
  </si>
  <si>
    <t>王凯</t>
  </si>
  <si>
    <t>（1）班级心理委员 2分
（2）校级“五四团支部”称号         0.5分
（3）2023年3月30日学者面对面讲座  0.2分
（4）2023年4月20日防电信诈骗讲座  0.2分
（5）2022年11月27日心理健康讲座   0.2分 
（6）2022年“线上文体打卡活动”参与   0.2分
（7）食品学院研究生“青年大学习”先进团支部班级    0.25分</t>
  </si>
  <si>
    <t xml:space="preserve">（1）食品学院第12届综述大赛参与            0.2分
（2）2022年12月14日农产品加工学术讲座    0.2分
（3）2022年11月10日专利辅导讲座          0.2分
（4）2022年食品学院实验技能创新大赛参与    0.2分
</t>
  </si>
  <si>
    <t xml:space="preserve">（1）食品学院院运会立定跳远项目比赛参与      0.2分
（2）2022年食品学院乒乓球队选拔参与         0.2分
（3）2022年定向越野团体赛参与               0.2分
（4）2023年趣味运动会参与                   0.2分
（5）2023年荧光夜跑第二期参与               0.2分
</t>
  </si>
  <si>
    <t>温苑君</t>
  </si>
  <si>
    <t>沈兴</t>
  </si>
  <si>
    <t>(1)院级优秀团员 1分 （2）党支部宣传委员 2分 （3）助理班主任 2分（4）华南农业大学五四红旗团支部  0.5分（5）先进团支部  0.25分</t>
  </si>
  <si>
    <t>(1)院级优秀团员 1分 （2）党支部宣传委员 2分 （3）助理班主任1分（两项职务，第二项分数减半）（4）华南农业大学五四红旗团支部  0.5分（5）先进团支部  0.25分</t>
  </si>
  <si>
    <t>(1)院级优秀团员 1分 （2）党支部宣传委员 2分 （3）助理班主任1分（4）华南农业大学五四红旗团支部  0.5分（5）先进团支部  0.25分</t>
  </si>
  <si>
    <r>
      <rPr>
        <sz val="11"/>
        <color rgb="FF000000"/>
        <rFont val="宋体"/>
        <charset val="134"/>
      </rPr>
      <t>（1）食品学院乒乓球选拔赛</t>
    </r>
    <r>
      <rPr>
        <sz val="10"/>
        <color rgb="FF000000"/>
        <rFont val="宋体"/>
        <charset val="134"/>
      </rPr>
      <t xml:space="preserve"> </t>
    </r>
    <r>
      <rPr>
        <sz val="12"/>
        <color rgb="FF000000"/>
        <rFont val="宋体"/>
        <charset val="134"/>
      </rPr>
      <t xml:space="preserve"> 0.2分；（2）院运会提前赛 0.2分</t>
    </r>
  </si>
  <si>
    <r>
      <rPr>
        <sz val="11"/>
        <color rgb="FF000000"/>
        <rFont val="宋体"/>
        <charset val="134"/>
      </rPr>
      <t>（1）食品学院乒乓球选拔赛</t>
    </r>
    <r>
      <rPr>
        <sz val="10"/>
        <color rgb="FFFF0000"/>
        <rFont val="宋体"/>
        <charset val="134"/>
      </rPr>
      <t xml:space="preserve"> </t>
    </r>
    <r>
      <rPr>
        <sz val="12"/>
        <color rgb="FFFF0000"/>
        <rFont val="宋体"/>
        <charset val="134"/>
      </rPr>
      <t xml:space="preserve"> 0.2分；（2）院运会提前赛 0.2分</t>
    </r>
  </si>
  <si>
    <r>
      <rPr>
        <sz val="11"/>
        <color rgb="FF000000"/>
        <rFont val="宋体"/>
        <charset val="134"/>
      </rPr>
      <t>（1）食品学院乒乓球选拔赛</t>
    </r>
    <r>
      <rPr>
        <sz val="10"/>
        <color rgb="FF0070C0"/>
        <rFont val="宋体"/>
        <charset val="134"/>
      </rPr>
      <t xml:space="preserve"> </t>
    </r>
    <r>
      <rPr>
        <sz val="12"/>
        <color rgb="FF0070C0"/>
        <rFont val="宋体"/>
        <charset val="134"/>
      </rPr>
      <t xml:space="preserve"> 0.2分；（2）院运会提前赛 0.2分</t>
    </r>
  </si>
  <si>
    <t>李嘉辉</t>
  </si>
  <si>
    <t>4.15分</t>
  </si>
  <si>
    <t>（1）优秀党支部 0.25分；（2）院先进团支部0.25分；（3）院五四红旗团支部0.25分；（4）党支部支委 2分；（5）11.10专利辅导讲座0.2分；（6）4.20防诈骗宣传讲座0.2 分；（7） 6.6食品大讲堂讲座0.2分；（8）6.8学术论坛讲座0.2分；（9）11.27心理健康讲座0.2分；（10）12.14广东农场品讲座0.2分；（11）疫情线上打卡0.2分；</t>
  </si>
  <si>
    <t>（1）优秀党支部 0.25分；（2）院先进团支部0.25分；（3）院五四红旗团支部0.25分；（4）党支部支委 2分；（5）4.20防诈骗宣传讲座0.2 分；（6）11.27心理健康讲座0.2分；（7）疫情线上打卡0.2分；</t>
  </si>
  <si>
    <t>综述大赛0.2分。</t>
  </si>
  <si>
    <t>（1）综述大赛0.2分；（2）11.10专利辅导讲座0.2分；（3） 6.6食品大讲堂讲座0.2分；（4）6.8学术论坛讲座0.2分；（5）12.14广东农场品讲座0.2分；</t>
  </si>
  <si>
    <t>（1）院运会跳远 0.2分；（2）乒乓球选拔0.2 分；（3）定向越野团体赛0.2分；（4）趣味运动会0.2分。</t>
  </si>
  <si>
    <t>5.15分</t>
  </si>
  <si>
    <t>李洛欣</t>
  </si>
  <si>
    <t>赵雷</t>
  </si>
  <si>
    <t>（1）校级五四红旗团支部0.5分（2）心理健康讲座0.2分（3）防电信网络诈骗讲座0.2分 （4）先进团支部0.25分</t>
  </si>
  <si>
    <t>学者面对面</t>
  </si>
  <si>
    <t>（1）丁颖杯院赛第一名0.5分（2）李锦记0.2分（3）实验技能大赛0.2分（4）广东省食品学会优秀论文奖1.5分（5）广东农产品加工产业发展现状与趋势讲座0.2分（6）研究生学术论坛决赛0.2分（7）学者面对面0.2分（8）中文文章一篇5分</t>
  </si>
  <si>
    <t>中文期刊无检索证明，学者面对面集体分，丁颖杯＋0.6</t>
  </si>
  <si>
    <t>（1）食品学院研究生女子篮球选拔赛0.2分；（2）食品学院研究生乒乓球队选拔赛0.2分（3）定向越野初赛女子团体赛0.2分（4）院运会女子100米初赛0.2分</t>
  </si>
  <si>
    <t>9.95分</t>
  </si>
  <si>
    <t>李家旭</t>
  </si>
  <si>
    <t>（1）讲座 ，食品大讲堂，2022.11.02，腾讯会议  0.2分；
（2）线下宣讲会，防电信网络诈骗专场，2023.04.20，0.2分（3）先进团支部0.2</t>
  </si>
  <si>
    <t>（1）讲座 ，食品大讲堂，2022.11.02，腾讯会议  0.2分；
（2）线下宣讲会，防电信网络诈骗专场，2023.04.20，0.2分（3）先进团支部0.25</t>
  </si>
  <si>
    <t>公开发明专利一项（标题：一种降低槟榔碱毒性的九香虫多肽及其应用；申请公布号：CN116377006A）</t>
  </si>
  <si>
    <t>（1）趣味运动会，0.2分；
（2）乒乓球队选拔，0.2分</t>
  </si>
  <si>
    <t>先进团支部0.25</t>
  </si>
  <si>
    <t>李光耀</t>
  </si>
  <si>
    <t>（1）2022-2023学年食品学院研究生“青年大学习”先进团支部 0.25分 （2）2021级硕士8班宣传委员 2分（3）2022年11月27日心理健康讲座参与 0.2分（4）2023年4月20日防电信网络诈骗研究生专场宣讲会参与 0.2分（5）华南农业大学学习党的二十大精神易班知识竞赛参与0.2分</t>
  </si>
  <si>
    <r>
      <rPr>
        <sz val="12"/>
        <color rgb="FF000000"/>
        <rFont val="宋体"/>
        <charset val="134"/>
      </rPr>
      <t>（1）</t>
    </r>
    <r>
      <rPr>
        <sz val="7"/>
        <color rgb="FF000000"/>
        <rFont val="宋体"/>
        <charset val="134"/>
      </rPr>
      <t xml:space="preserve">  </t>
    </r>
    <r>
      <rPr>
        <sz val="12"/>
        <color rgb="FF000000"/>
        <rFont val="宋体"/>
        <charset val="134"/>
      </rPr>
      <t>食品学院第十二届综述大赛参与 0.2分（2）  2022年11月2日食品大讲堂参与 0.2分（3）2022年12月14日广东农产品加工产业发展现状与趋势讲座参与 0.2分</t>
    </r>
  </si>
  <si>
    <r>
      <rPr>
        <sz val="12"/>
        <color rgb="FF000000"/>
        <rFont val="宋体"/>
        <charset val="134"/>
      </rPr>
      <t>（1）</t>
    </r>
    <r>
      <rPr>
        <sz val="7"/>
        <color rgb="FF000000"/>
        <rFont val="宋体"/>
        <charset val="134"/>
      </rPr>
      <t xml:space="preserve">  </t>
    </r>
    <r>
      <rPr>
        <sz val="12"/>
        <color rgb="FF000000"/>
        <rFont val="宋体"/>
        <charset val="134"/>
      </rPr>
      <t>参与食品学院定向越野百米赛男子组第二名</t>
    </r>
    <r>
      <rPr>
        <sz val="10.5"/>
        <color rgb="FF000000"/>
        <rFont val="宋体"/>
        <charset val="134"/>
      </rPr>
      <t xml:space="preserve"> </t>
    </r>
    <r>
      <rPr>
        <sz val="12"/>
        <color rgb="FF000000"/>
        <rFont val="宋体"/>
        <charset val="134"/>
      </rPr>
      <t xml:space="preserve"> 0.9分；（2）  参与校级定向越野百米赛  0.3分；（3）  食品学院乒乓球队选拔赛参与  0.2分；（4）  食品学院院运会男子立定跳远参与  0.2分（5）  食品学院院运会男子铅球参与  0.2分（6）2023年华南农业大学研究生趣味运动会参与 0.2分</t>
    </r>
  </si>
  <si>
    <r>
      <rPr>
        <sz val="11"/>
        <color rgb="FF000000"/>
        <rFont val="宋体"/>
        <charset val="134"/>
      </rPr>
      <t>（1）</t>
    </r>
    <r>
      <rPr>
        <sz val="7"/>
        <color rgb="FF000000"/>
        <rFont val="宋体"/>
        <charset val="134"/>
      </rPr>
      <t xml:space="preserve">  </t>
    </r>
    <r>
      <rPr>
        <sz val="12"/>
        <color rgb="FF000000"/>
        <rFont val="宋体"/>
        <charset val="134"/>
      </rPr>
      <t>参与食品学院定向越野百米赛男子组第二名</t>
    </r>
    <r>
      <rPr>
        <sz val="10.5"/>
        <color rgb="FF000000"/>
        <rFont val="宋体"/>
        <charset val="134"/>
      </rPr>
      <t xml:space="preserve"> </t>
    </r>
    <r>
      <rPr>
        <sz val="12"/>
        <color rgb="FF000000"/>
        <rFont val="宋体"/>
        <charset val="134"/>
      </rPr>
      <t xml:space="preserve"> 0.9分；（3）  食品学院乒乓球队选拔赛参与  0.2分；（4）  食品学院院运会男子立定跳远参与  0.2分</t>
    </r>
    <r>
      <rPr>
        <b/>
        <sz val="12"/>
        <color rgb="FFFF0000"/>
        <rFont val="宋体"/>
        <charset val="134"/>
      </rPr>
      <t>（同一比赛，不同项目未获奖只加一次参与）</t>
    </r>
    <r>
      <rPr>
        <sz val="12"/>
        <color rgb="FF000000"/>
        <rFont val="宋体"/>
        <charset val="134"/>
      </rPr>
      <t>（6）2023年华南农业大学研究生趣味运动会参与 0.2分</t>
    </r>
  </si>
  <si>
    <r>
      <rPr>
        <sz val="11"/>
        <color rgb="FF000000"/>
        <rFont val="宋体"/>
        <charset val="134"/>
      </rPr>
      <t>（1）</t>
    </r>
    <r>
      <rPr>
        <sz val="7"/>
        <color rgb="FF000000"/>
        <rFont val="宋体"/>
        <charset val="134"/>
      </rPr>
      <t xml:space="preserve">  </t>
    </r>
    <r>
      <rPr>
        <sz val="12"/>
        <color rgb="FF000000"/>
        <rFont val="宋体"/>
        <charset val="134"/>
      </rPr>
      <t>参与食品学院定向越野百米赛男子组第二名</t>
    </r>
    <r>
      <rPr>
        <sz val="10.5"/>
        <color rgb="FF000000"/>
        <rFont val="宋体"/>
        <charset val="134"/>
      </rPr>
      <t xml:space="preserve"> </t>
    </r>
    <r>
      <rPr>
        <sz val="12"/>
        <color rgb="FF000000"/>
        <rFont val="宋体"/>
        <charset val="134"/>
      </rPr>
      <t xml:space="preserve"> 0.9分（一边校赛，一边院级得奖，只加得奖分）；（3）  食品学院乒乓球队选拔赛参与  0.2分；</t>
    </r>
    <r>
      <rPr>
        <sz val="12"/>
        <color rgb="FFFF0000"/>
        <rFont val="宋体"/>
        <charset val="134"/>
      </rPr>
      <t xml:space="preserve"> </t>
    </r>
    <r>
      <rPr>
        <sz val="12"/>
        <color rgb="FF000000"/>
        <rFont val="宋体"/>
        <charset val="134"/>
      </rPr>
      <t>（4）  食品学院院运会男子立定跳远参与  0.2分（6）2023年华南农业大学研究生趣味运动会参与 0.2分</t>
    </r>
  </si>
  <si>
    <t>龚兴鑫</t>
  </si>
  <si>
    <t>林晓蓉</t>
  </si>
  <si>
    <r>
      <rPr>
        <sz val="12"/>
        <color theme="1"/>
        <rFont val="宋体"/>
        <charset val="134"/>
      </rPr>
      <t xml:space="preserve">（1）院级先进团支部称号 0.25分 </t>
    </r>
    <r>
      <rPr>
        <sz val="11"/>
        <color rgb="FF000000"/>
        <rFont val="宋体"/>
        <charset val="134"/>
      </rPr>
      <t xml:space="preserve">
（2）第十三届迎新杯书画大赛参与 0.2分
（3）心理健康讲座参与 0.2分
（4）防电信网络诈骗线下宣讲会参与 0.2分
（5）2022年11月2日食品大讲堂参与 0.2分
（6）食品安全科普大赛观众参与 0.2分
（7）“四院联合心理知识竞赛”参与 0.2分</t>
    </r>
  </si>
  <si>
    <t>（1）院级先进团支部称号 0.25分 
（2）第十三届迎新杯书画大赛参与 0.2分
（3）心理健康讲座参与 0.2分
（4）防电信网络诈骗线下宣讲会参与 0.2分
（5）2022年11月2日食品大讲堂参与 0.2分
（6）食品安全科普大赛观众参与 0.2分
（7）“四院联合心理知识竞赛”参与 0.2分</t>
  </si>
  <si>
    <t>（1）食品学院第12届综述大赛参与 0.2分
（2）广东农产品加工产业发展现状与趋势讲座参与 0.2分</t>
  </si>
  <si>
    <t>（1）定向越野积分赛第一名 1分
（2）易班嘉年华定向越野活动一等奖 1分
（3）第二期荧光夜跑参与，0.2分
（4）第二届夜间定向超级迷宫定向赛参与，0.2分
（5）趣味运动会参与，0.2分
（6）篮球选拔参与，0.2分
（7）乒乓球选拔参与，0.2分
（8）食品学院院运会参与，0.2分</t>
  </si>
  <si>
    <t>集体分达到上限</t>
  </si>
  <si>
    <t>朱晓璇</t>
  </si>
  <si>
    <t>王洁</t>
  </si>
  <si>
    <r>
      <rPr>
        <sz val="12"/>
        <color theme="1"/>
        <rFont val="宋体"/>
        <charset val="134"/>
      </rPr>
      <t xml:space="preserve">（1）华南农业大学红十字会“救护营”活动  参与 0.2分
（2）防电信网络诈骗研究生专场宣讲会    参与 0.2分
（3）第二十一届初级卫生知识擂台赛活动    参与 0.2分
</t>
    </r>
    <r>
      <rPr>
        <sz val="11"/>
        <color rgb="FFFF0000"/>
        <rFont val="宋体"/>
        <charset val="134"/>
      </rPr>
      <t>（4）第二十一届初级卫生知识擂台赛决赛观众活动     参与 0.2分（删除，同类活动）</t>
    </r>
    <r>
      <rPr>
        <sz val="11"/>
        <color theme="1"/>
        <rFont val="宋体"/>
        <charset val="134"/>
      </rPr>
      <t xml:space="preserve">
（5）第八届青春同伴教育微电影大赛活动证明    参与  0.2分
（6）2022—2023学年华南农业大学红十字会论坛剧场活动  参与 0.2分
（7）研究生线上宿舍打卡活动    参与    0.2分
（8）“先进团支部”    参与  0.25分</t>
    </r>
  </si>
  <si>
    <r>
      <rPr>
        <sz val="11"/>
        <color theme="1"/>
        <rFont val="宋体"/>
        <charset val="134"/>
      </rPr>
      <t xml:space="preserve">（1）华南农业大学红十字会“救护营”活动  参与 0.2分
（2）防电信网络诈骗研究生专场宣讲会    参与 0.2分
（3）第二十一届初级卫生知识擂台赛活动    参与 0.2分
</t>
    </r>
    <r>
      <rPr>
        <sz val="11"/>
        <color rgb="FFFF0000"/>
        <rFont val="宋体"/>
        <charset val="134"/>
      </rPr>
      <t>（4）第二十一届初级卫生知识擂台赛决赛观众活动     参与 0.2分（删除，同类活动）</t>
    </r>
    <r>
      <rPr>
        <sz val="11"/>
        <color theme="1"/>
        <rFont val="宋体"/>
        <charset val="134"/>
      </rPr>
      <t xml:space="preserve">
（5）第八届青春同伴教育微电影大赛活动证明    参与  0.2分
（6）2022—2023学年华南农业大学红十字会论坛剧场活动  参与 0.2分
（7）研究生线上宿舍打卡活动    参与    0.2分
（8）“先进团支部”    参与  0.25分</t>
    </r>
  </si>
  <si>
    <t>（1）第十五届实验技能创新大赛    参与   0.2分
（2）食品大讲堂第十七期讲座   参与  0.2分
（3）2022 年11月10日专利辅导讲座    参与    0.2分
（4）参加讲座表面增强拉基底制备及应用研究    参与  0.2分</t>
  </si>
  <si>
    <t xml:space="preserve">（1）华农定向越野初赛 参与 华农 0.2分
（2）华南农业大学研究生趣味运动会 参与 燕山运动场 0.2分
（3）第三届夜间迷宫接力赛参赛   参与   东区运动场  0.2分
（4）华南农业大学足球协会举办的“院际杯”足球赛活动    校级2等奖  1.6分
（5）第二期荧光夜跑活动证明    参与 0.2分  </t>
  </si>
  <si>
    <t>周李姿</t>
  </si>
  <si>
    <t>柳春红</t>
  </si>
  <si>
    <t>3.35分</t>
  </si>
  <si>
    <t xml:space="preserve">（1）2023 所在班集体获得“五四红旗”校级集体荣誉表彰 0.5分
（2）2022-2023 任食品质量与安全研究生第三党支部组织委员 2分
（3）2023.03.30 学者面对面 0.2分
（4）2022.11.27 心理健康讲座 0.2分
（5）2023.04.20 防电信诈骗网络研究生专场宣讲会 0.2分
（6）2023 所在班集体获得“先进团支部”集体荣誉表彰 0.25分
</t>
  </si>
  <si>
    <t xml:space="preserve">（1）2023．06.06 第十七期食品大讲堂 0.2分
（2）2022.12.14 广东农产品加工产业发展现状与趋势讲座 0.2分
</t>
  </si>
  <si>
    <t xml:space="preserve">（1）2022 年食品学院研究生女子篮球选拔赛 0.2分
（2）2023 定向越野初赛 0.2分
（3）2023 第二期荧光夜跑 0.2分
</t>
  </si>
  <si>
    <t>4.35分</t>
  </si>
  <si>
    <t>张妍</t>
  </si>
  <si>
    <t>（1）班级心理委员 2分 （2）心理健康讲座 0.2分；（3）2022-2023年华南农业大学研究生线上宿舍打卡 0.2；（4）2021-2022年度华南农业大学五四红旗团支部 0.5；(5)2022-2023学年食品学院研究生“青年大学习”先进团支部 0.25</t>
  </si>
  <si>
    <t>（1）研究生学术论坛决赛讲座 0.2；（2）食品学院第12届综述大赛参与 0.2分；（3）广东农产品加工产业发展现状与趋势讲座 0.2；</t>
  </si>
  <si>
    <r>
      <rPr>
        <sz val="11"/>
        <color rgb="FF000000"/>
        <rFont val="宋体"/>
        <charset val="134"/>
      </rPr>
      <t>（1）参与2022年食品学院研究生女子篮球选拔赛</t>
    </r>
    <r>
      <rPr>
        <sz val="10"/>
        <color rgb="FF000000"/>
        <rFont val="宋体"/>
        <charset val="134"/>
      </rPr>
      <t xml:space="preserve"> </t>
    </r>
    <r>
      <rPr>
        <sz val="12"/>
        <color rgb="FF000000"/>
        <rFont val="宋体"/>
        <charset val="134"/>
      </rPr>
      <t xml:space="preserve"> 0.2分；（2）参与2022年食品学院研究生乒乓球队选拔赛</t>
    </r>
    <r>
      <rPr>
        <sz val="10"/>
        <color rgb="FF000000"/>
        <rFont val="宋体"/>
        <charset val="134"/>
      </rPr>
      <t xml:space="preserve"> </t>
    </r>
    <r>
      <rPr>
        <sz val="12"/>
        <color rgb="FF000000"/>
        <rFont val="宋体"/>
        <charset val="134"/>
      </rPr>
      <t xml:space="preserve"> 0.2分；</t>
    </r>
  </si>
  <si>
    <r>
      <rPr>
        <sz val="11"/>
        <color rgb="FF000000"/>
        <rFont val="宋体"/>
        <charset val="134"/>
      </rPr>
      <t>（1）参与2022年食品学院研究生女子篮球选拔赛</t>
    </r>
    <r>
      <rPr>
        <sz val="10"/>
        <color rgb="FFFF0000"/>
        <rFont val="宋体"/>
        <charset val="134"/>
      </rPr>
      <t xml:space="preserve"> </t>
    </r>
    <r>
      <rPr>
        <sz val="12"/>
        <color rgb="FFFF0000"/>
        <rFont val="宋体"/>
        <charset val="134"/>
      </rPr>
      <t xml:space="preserve"> 0.2分；（2）参与2022年食品学院研究生乒乓球队选拔赛</t>
    </r>
    <r>
      <rPr>
        <sz val="10"/>
        <color rgb="FFFF0000"/>
        <rFont val="宋体"/>
        <charset val="134"/>
      </rPr>
      <t xml:space="preserve"> </t>
    </r>
    <r>
      <rPr>
        <sz val="12"/>
        <color rgb="FFFF0000"/>
        <rFont val="宋体"/>
        <charset val="134"/>
      </rPr>
      <t xml:space="preserve"> 0.2分；</t>
    </r>
  </si>
  <si>
    <r>
      <rPr>
        <sz val="11"/>
        <color rgb="FF000000"/>
        <rFont val="宋体"/>
        <charset val="134"/>
      </rPr>
      <t>（1）参与2022年食品学院研究生女子篮球选拔赛</t>
    </r>
    <r>
      <rPr>
        <sz val="10"/>
        <color rgb="FF0070C0"/>
        <rFont val="宋体"/>
        <charset val="134"/>
      </rPr>
      <t xml:space="preserve"> </t>
    </r>
    <r>
      <rPr>
        <sz val="12"/>
        <color rgb="FF0070C0"/>
        <rFont val="宋体"/>
        <charset val="134"/>
      </rPr>
      <t xml:space="preserve"> 0.2分；（2）参与2022年食品学院研究生乒乓球队选拔赛</t>
    </r>
    <r>
      <rPr>
        <sz val="10"/>
        <color rgb="FF0070C0"/>
        <rFont val="宋体"/>
        <charset val="134"/>
      </rPr>
      <t xml:space="preserve"> </t>
    </r>
    <r>
      <rPr>
        <sz val="12"/>
        <color rgb="FF0070C0"/>
        <rFont val="宋体"/>
        <charset val="134"/>
      </rPr>
      <t xml:space="preserve"> 0.2分；</t>
    </r>
  </si>
  <si>
    <t>谢镓祺</t>
  </si>
  <si>
    <t>（1）硕士6班宣传委员 2分；（2）食品学院先进团支部 0.25分 ；（3）食品学院“五四红旗”团支部 0.25分 ；（4）6月8日学术论坛 0.2；（5）食品大讲坛第17期 0.2；（6）防电信网络诈骗研究生专场 0.2分；</t>
  </si>
  <si>
    <t>（1）硕士6班宣传委员 2分；（2）食品学院先进团支部 0.25分 ；（3）食品学院“五四红旗”团支部 0.25分 ；（4）防电信网络诈骗研究生专场 0.2分；</t>
  </si>
  <si>
    <t>0分</t>
  </si>
  <si>
    <t xml:space="preserve"> （1）6月8日学术论坛 0.2；（2）食品大讲坛第17期 0.2；</t>
  </si>
  <si>
    <t>1.2022食品学院研究生乒乓球选拔赛 0.2分；2.2022食品学院运动会100m 0.2分；3.2022食品学院研究生男子篮球选拔赛 0.2分；4.2022定向越野团队赛 0.2分；疫情线上文体打卡 0.2分</t>
  </si>
  <si>
    <t>莫哲淇</t>
  </si>
  <si>
    <t>宋明月</t>
  </si>
  <si>
    <t>（1）先进团支部 0.25分 （2）班级组织委员 2分 ；（3）“心理健康”讲座 0.2分；</t>
  </si>
  <si>
    <t>（1）食品学院第十二届综述大赛参与 0.2分；（2） “第十七期食品大讲座” 0.2分；</t>
  </si>
  <si>
    <t xml:space="preserve">（1） 参与食品学院院运会女子仰卧起坐项目比赛 2022/10/20 0.2分； 
（2） 参加食品学院乒乓球选拔赛 2022/9/23  0.2分；
（3） 参加第65届定向越野选拔赛（团队赛） 2022/11/6 0.2分；
（4） 参加趣味运动会 2023/5/28 华山体育馆 0.2分；
（5） 参加荧光夜跑 2023/6/11 华山体育场 0.2分；
（6） 参加线上文体打卡活动——体育打卡  2023/3/2 0.2分；
（7） 参加线上文体打卡活动——音乐打卡 2023/3/2 0.2分。
</t>
  </si>
  <si>
    <r>
      <rPr>
        <sz val="11"/>
        <color rgb="FF000000"/>
        <rFont val="宋体"/>
        <charset val="134"/>
      </rPr>
      <t>（1） 参与食品学院院运会女子仰卧起坐项目比赛 2022/10/20 0.2分； 
（2） 参加食品学院乒乓球选拔赛 2022/9/23  0.2分；
（3） 参加第65届定向越野选拔赛（团队赛） 2022/11/6 0.2分；
（4） 参加趣味运动会 2023/5/28 华山体育馆 0.2分；
（5） 参加荧光夜跑 2023/6/11 华山体育场 0.2分；
（6） 参加线上文体打卡活动——体育打卡  2023/3/2 0.2分；</t>
    </r>
    <r>
      <rPr>
        <b/>
        <sz val="11"/>
        <color rgb="FFFF0000"/>
        <rFont val="宋体"/>
        <charset val="134"/>
      </rPr>
      <t>(重复加分)</t>
    </r>
    <r>
      <rPr>
        <sz val="11"/>
        <color rgb="FF000000"/>
        <rFont val="宋体"/>
        <charset val="134"/>
      </rPr>
      <t xml:space="preserve">
</t>
    </r>
  </si>
  <si>
    <t>李艳新</t>
  </si>
  <si>
    <t>李璐</t>
  </si>
  <si>
    <t>（1）2022年11月2日食品大讲堂  0.2分
（2）2022年11月27日心理健康讲座 0.2分
（3）“翰墨书正气，丹青展宏图”第十三届迎新杯书画大赛  0.2分
（4）“但愿人长久、热血注心田”血液知识讲座  0.2分
（5）2023年4月20日防电信网络诈骗研究生专场宣讲会线下  0.2分
（6）2022-2023学年食品学院研究生“青年大学习”先进团支部0.25分</t>
  </si>
  <si>
    <t xml:space="preserve">（1）食品学院第十二届综述大赛  0.2分
（2）2022年11月10日专利辅导讲座  0.2分
（3）第十七期食品大讲堂  0.2分
（4）2022年“丁颖杯”发明创意大赛  0.2分
（5）2023年4月27日食品安全科普作品创作大赛（决赛）  0.2分
</t>
  </si>
  <si>
    <t xml:space="preserve">（1）食品学院第十二届综述大赛  0.2分
（2）2022年11月10日专利辅导讲座  0.2分
（3）第十七期食品大讲堂  0.2分
（4）2022年“丁颖杯”发明创意大赛  0.2分
</t>
  </si>
  <si>
    <t>（1）2022年食品学院研究生女子篮球选拔赛  0.2分
（2）2022年食品学院研究生乒乓球队选拔赛  0.2分
（3）2022年华南农业大学第65届运动会定向越野第六名  0.5分
（4）2023易班嘉年华定向越野三等奖  0.5分
（5）4月8日“爱地球，爱跑步”荧光夜跑  0.2分
（6）6月11日华南农业大学第二期研究生荧光夜跑  0.2分
（7）食品学院第28届田径运动会跳远  0.2分</t>
  </si>
  <si>
    <t>赵一冰</t>
  </si>
  <si>
    <t>王涓</t>
  </si>
  <si>
    <t>五四红旗团支部 0.5分；参加2023年4月20日防电信网络诈骗研究生专场宣讲会线0.2分；2022-2023学年食品学院研究生“青年大学习”先进团支部 0.25分</t>
  </si>
  <si>
    <t>食品学院综述大赛参与 0.2分；2022-2023 年度华南农业大学研究生文献综述大赛二等奖 3分</t>
  </si>
  <si>
    <t>2022-2023 年度华南农业大学研究生文献综述大赛二等奖 3分（参与和获奖不重复加分）</t>
  </si>
  <si>
    <t>2022-2023 年度华南农业大学研究生文献综述大赛二等奖 3分</t>
  </si>
  <si>
    <t>谢函颖</t>
  </si>
  <si>
    <t>19878347716</t>
  </si>
  <si>
    <t>赵力超</t>
  </si>
  <si>
    <t>（1）2022-2023年度“五四红旗团支部”称号  0.5分；（2）先进团支部  0.25分</t>
  </si>
  <si>
    <t>(1)参与食品学院水运会女生50m蛙泳项目第4名  0.7分；（2）参与食品学院水运会混合自由泳4*50m接力第4名  0.7分；  （3）参与2023年易班嘉年华定向越野活动一等奖  1分；（4）参与2023年华南农业大学第二期研究生荧光夜跑活动  0.2分；（5）参与2023年华南农业大学研究生趣味运动会  0.2分；（6）参与2023丁颖礼堂高福讲座报告  0.2分；（7）参与线上文体活动打卡   0.2分</t>
  </si>
  <si>
    <t>吴珂珂</t>
  </si>
  <si>
    <t>向红</t>
  </si>
  <si>
    <t>（1）11月2日食品大讲堂 0.2分 （2）11月27日心理健康讲座 0.2分 （3）食品安全科普大赛 0.2分 （4）反电信网络诈骗研究生专场宣讲会0.2分（5）华南农业大学线上文体音乐打卡活动0.2分（6）平安华农线上国家安全知识竞赛活动0.2分（7）研究生线上宿舍体育打卡活动0.2分 （8）先进团支部 0.25分（9）获得院级“优秀五四红旗团支部”0.25分</t>
  </si>
  <si>
    <t>（1）11月2日食品大讲堂 0.2分 （2）11月27日心理健康讲座 0.2分 （3）食品安全科普大赛 0.2分 （4）反电信网络诈骗研究生专场宣讲会0.2分（5）华南农业大学线上文体音乐打卡活动0.2分（6）平安华农线上国家安全知识竞赛活动0.2分（7）先进团支部 0.25分（8）获得院级“优秀五四红旗团支部”0.25分</t>
  </si>
  <si>
    <t>（1）食品学院第十二届综述大赛参与 0.2分（2）广东农产品加工产业发展现状与趋势 0.2分（3）学者面对面 0.2分（4）合理膳食，健康人生0.2分</t>
  </si>
  <si>
    <t>（1）参与食品学院乒乓球队选拔赛 0.2分；（2）参与食品学院院运会径赛 0.2分；（3）华南农业大学定向越野选拔赛初赛加分 0.2分；（4）华南农业大学第二期研究生荧光夜跑 0.2分；（5）易班嘉年华定向越野活动三等 0.5分；</t>
  </si>
  <si>
    <t>“研究生线上宿舍体育打卡活动”有重复</t>
  </si>
  <si>
    <t>易思嘉</t>
  </si>
  <si>
    <t>15914527472</t>
  </si>
  <si>
    <t>徐振林</t>
  </si>
  <si>
    <t>（1）2022-2023年度华南农业大学“五四红旗团支部” 0.5分
（2）4.20防电信诈骗讲座 0.2分；
（3）四院联合心理知识竞赛 0.2分；
（4）线上文体打卡活动中的线上音乐打卡 0.2分；（5）食品学院先进团支部0.25分</t>
  </si>
  <si>
    <t>同个活动只加一次获奖分数</t>
  </si>
  <si>
    <t>（1）6月8日研究生学术论坛决赛 0.2分；
（2）食品学院第十二届综述大赛参赛 0.2分；
（3）3.15学者面对面 0.2分；
（4）3.30学者面对面 0.2分.</t>
  </si>
  <si>
    <r>
      <rPr>
        <sz val="14"/>
        <rFont val="宋体"/>
        <charset val="134"/>
      </rPr>
      <t xml:space="preserve">（1）参与2022年院运会田赛女子铅球 0.2分；
（2）参与食品学院定向越野初赛获得团队赛女子组第二名 0.9分；
</t>
    </r>
    <r>
      <rPr>
        <sz val="12"/>
        <color rgb="FFFF0000"/>
        <rFont val="宋体"/>
        <charset val="134"/>
      </rPr>
      <t>（3）参与华南农业大学定向越野比赛 0.3分；</t>
    </r>
    <r>
      <rPr>
        <sz val="12"/>
        <color theme="1"/>
        <rFont val="宋体"/>
        <charset val="134"/>
      </rPr>
      <t xml:space="preserve"> 
2022年乒乓球队选拔赛 0.2分。</t>
    </r>
  </si>
  <si>
    <r>
      <rPr>
        <sz val="11"/>
        <color rgb="FF000000"/>
        <rFont val="宋体"/>
        <charset val="134"/>
      </rPr>
      <t xml:space="preserve">（1）参与2022年院运会田赛女子铅球 0.2分；
（2）参与食品学院定向越野初赛获得团队赛女子组第二名 0.9分；
</t>
    </r>
    <r>
      <rPr>
        <sz val="12"/>
        <color theme="1"/>
        <rFont val="宋体"/>
        <charset val="134"/>
      </rPr>
      <t xml:space="preserve">
2022年乒乓球队选拔赛 0.2分。</t>
    </r>
  </si>
  <si>
    <t>同一个活动一次获奖一次参与只加获奖分数</t>
  </si>
  <si>
    <t>刘欣芊</t>
  </si>
  <si>
    <t>王杰</t>
  </si>
  <si>
    <t>1.6分</t>
  </si>
  <si>
    <t>（1）先进团支部0.25分；（2）22.11.2食品大讲堂0.2分；（3）22.10.30四院联合心理竞赛；（4）“学习二十大”主题手账活动三等奖0.2分；（5）2022年实验技能创新大赛0.2分；（6）23.2.14假期21天读书活动0.15分；（7）23.4.20防电信诈骗宣讲会0.2分；（8）23.4.27食品安全科普大赛（决赛）观众0.2分</t>
  </si>
  <si>
    <r>
      <rPr>
        <sz val="12"/>
        <color theme="1"/>
        <rFont val="宋体"/>
        <charset val="134"/>
      </rPr>
      <t>（1）先进团支部0.25分；（2）22.11.2食品大讲堂0.2分；（3）22.10.30四院联合心理竞赛；（4）“学习二十大”主题手账活动三等奖0.2分；（5）2022年实验技能创新大赛0.2分；（6）23.2.14假期21天读书活动0.15分；（7）23.4.20防电信诈骗宣讲会0.2分；（</t>
    </r>
    <r>
      <rPr>
        <strike/>
        <sz val="12"/>
        <color rgb="FFFF0000"/>
        <rFont val="宋体"/>
        <charset val="134"/>
      </rPr>
      <t>8）23.4.27食品安全科普大赛（决赛）观众0.2分（集体活动最高分数为1分）</t>
    </r>
  </si>
  <si>
    <t>（1）食品学院第12届综述大赛0.2分；（2）22.12.14农产品加工讲座0.2分；（3）23.5.19营养讲座0.2分</t>
  </si>
  <si>
    <t>（1）食品学院院运会女子100m比赛0.2分；（2）2022年食品学院女子篮球选拔0.2分；（3）2022年乒乓球队选拔赛0.2分；（4）定向越野0.2分；（5）第二期荧光夜跑0.2分；（6）易班嘉年华定向越野0.2分；（7）第二届夜间超级迷宫定向越野0.2分</t>
  </si>
  <si>
    <t>许婉婷</t>
  </si>
  <si>
    <t>邹苑</t>
  </si>
  <si>
    <r>
      <rPr>
        <sz val="11"/>
        <color theme="1"/>
        <rFont val="宋体"/>
        <charset val="134"/>
      </rPr>
      <t>线上文体打卡活动参与</t>
    </r>
    <r>
      <rPr>
        <sz val="11"/>
        <color theme="1"/>
        <rFont val="宋体"/>
        <charset val="134"/>
      </rPr>
      <t xml:space="preserve">  0.2</t>
    </r>
    <r>
      <rPr>
        <sz val="11"/>
        <color theme="1"/>
        <rFont val="宋体"/>
        <charset val="134"/>
      </rPr>
      <t>分</t>
    </r>
    <r>
      <rPr>
        <sz val="11"/>
        <color theme="1"/>
        <rFont val="宋体"/>
        <charset val="134"/>
      </rPr>
      <t>，</t>
    </r>
    <r>
      <rPr>
        <sz val="11"/>
        <color rgb="FFFF0000"/>
        <rFont val="宋体"/>
        <charset val="134"/>
      </rPr>
      <t>先进团支部0.25分</t>
    </r>
  </si>
  <si>
    <r>
      <rPr>
        <sz val="11"/>
        <color theme="1"/>
        <rFont val="宋体"/>
        <charset val="134"/>
      </rPr>
      <t>线上文体打卡活动参与</t>
    </r>
    <r>
      <rPr>
        <sz val="11"/>
        <color theme="1"/>
        <rFont val="宋体"/>
        <charset val="134"/>
      </rPr>
      <t xml:space="preserve">  0.2</t>
    </r>
    <r>
      <rPr>
        <sz val="11"/>
        <color theme="1"/>
        <rFont val="宋体"/>
        <charset val="134"/>
      </rPr>
      <t>分，</t>
    </r>
    <r>
      <rPr>
        <sz val="11"/>
        <color rgb="FFFF0000"/>
        <rFont val="宋体"/>
        <charset val="134"/>
      </rPr>
      <t>先进团支部</t>
    </r>
    <r>
      <rPr>
        <sz val="11"/>
        <color rgb="FFFF0000"/>
        <rFont val="宋体"/>
        <charset val="134"/>
      </rPr>
      <t>0.25</t>
    </r>
    <r>
      <rPr>
        <sz val="11"/>
        <color rgb="FFFF0000"/>
        <rFont val="宋体"/>
        <charset val="134"/>
      </rPr>
      <t>分</t>
    </r>
  </si>
  <si>
    <r>
      <rPr>
        <sz val="11"/>
        <color theme="1"/>
        <rFont val="宋体"/>
        <charset val="134"/>
      </rPr>
      <t>(1)</t>
    </r>
    <r>
      <rPr>
        <sz val="11"/>
        <color theme="1"/>
        <rFont val="宋体"/>
        <charset val="134"/>
      </rPr>
      <t>食品大讲堂第十七期</t>
    </r>
    <r>
      <rPr>
        <sz val="11"/>
        <color theme="1"/>
        <rFont val="宋体"/>
        <charset val="134"/>
      </rPr>
      <t xml:space="preserve">  0.2</t>
    </r>
    <r>
      <rPr>
        <sz val="11"/>
        <color theme="1"/>
        <rFont val="宋体"/>
        <charset val="134"/>
      </rPr>
      <t>分；</t>
    </r>
    <r>
      <rPr>
        <sz val="11"/>
        <color theme="1"/>
        <rFont val="宋体"/>
        <charset val="134"/>
      </rPr>
      <t>(2)2022</t>
    </r>
    <r>
      <rPr>
        <sz val="11"/>
        <color theme="1"/>
        <rFont val="宋体"/>
        <charset val="134"/>
      </rPr>
      <t>年</t>
    </r>
    <r>
      <rPr>
        <sz val="11"/>
        <color theme="1"/>
        <rFont val="宋体"/>
        <charset val="134"/>
      </rPr>
      <t>12</t>
    </r>
    <r>
      <rPr>
        <sz val="11"/>
        <color theme="1"/>
        <rFont val="宋体"/>
        <charset val="134"/>
      </rPr>
      <t>月</t>
    </r>
    <r>
      <rPr>
        <sz val="11"/>
        <color theme="1"/>
        <rFont val="宋体"/>
        <charset val="134"/>
      </rPr>
      <t>14</t>
    </r>
    <r>
      <rPr>
        <sz val="11"/>
        <color theme="1"/>
        <rFont val="宋体"/>
        <charset val="134"/>
      </rPr>
      <t>日广东农产品加工产业发展现状与趋势讲座</t>
    </r>
    <r>
      <rPr>
        <sz val="11"/>
        <color theme="1"/>
        <rFont val="宋体"/>
        <charset val="134"/>
      </rPr>
      <t xml:space="preserve">  0.2</t>
    </r>
    <r>
      <rPr>
        <sz val="11"/>
        <color theme="1"/>
        <rFont val="宋体"/>
        <charset val="134"/>
      </rPr>
      <t>分；</t>
    </r>
    <r>
      <rPr>
        <sz val="11"/>
        <color theme="1"/>
        <rFont val="宋体"/>
        <charset val="134"/>
      </rPr>
      <t>(3)2022</t>
    </r>
    <r>
      <rPr>
        <sz val="11"/>
        <color theme="1"/>
        <rFont val="宋体"/>
        <charset val="134"/>
      </rPr>
      <t>年</t>
    </r>
    <r>
      <rPr>
        <sz val="11"/>
        <color theme="1"/>
        <rFont val="宋体"/>
        <charset val="134"/>
      </rPr>
      <t>11</t>
    </r>
    <r>
      <rPr>
        <sz val="11"/>
        <color theme="1"/>
        <rFont val="宋体"/>
        <charset val="134"/>
      </rPr>
      <t>月</t>
    </r>
    <r>
      <rPr>
        <sz val="11"/>
        <color theme="1"/>
        <rFont val="宋体"/>
        <charset val="134"/>
      </rPr>
      <t>10</t>
    </r>
    <r>
      <rPr>
        <sz val="11"/>
        <color theme="1"/>
        <rFont val="宋体"/>
        <charset val="134"/>
      </rPr>
      <t>日专利辅导讲座</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食品学院第十二届综述大赛参与</t>
    </r>
    <r>
      <rPr>
        <sz val="11"/>
        <color theme="1"/>
        <rFont val="宋体"/>
        <charset val="134"/>
      </rPr>
      <t xml:space="preserve">  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</si>
  <si>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t>
    </r>
    <r>
      <rPr>
        <sz val="11"/>
        <color theme="1"/>
        <rFont val="宋体"/>
        <charset val="134"/>
      </rPr>
      <t xml:space="preserve">  </t>
    </r>
    <r>
      <rPr>
        <sz val="11"/>
        <color theme="1"/>
        <rFont val="宋体"/>
        <charset val="134"/>
      </rPr>
      <t>易班嘉年华定向越野活动一等奖</t>
    </r>
    <r>
      <rPr>
        <sz val="11"/>
        <color theme="1"/>
        <rFont val="宋体"/>
        <charset val="134"/>
      </rPr>
      <t xml:space="preserve">  1</t>
    </r>
    <r>
      <rPr>
        <sz val="11"/>
        <color theme="1"/>
        <rFont val="宋体"/>
        <charset val="134"/>
      </rPr>
      <t>分；（</t>
    </r>
    <r>
      <rPr>
        <sz val="11"/>
        <color theme="1"/>
        <rFont val="宋体"/>
        <charset val="134"/>
      </rPr>
      <t>2</t>
    </r>
    <r>
      <rPr>
        <sz val="11"/>
        <color theme="1"/>
        <rFont val="宋体"/>
        <charset val="134"/>
      </rPr>
      <t>）</t>
    </r>
    <r>
      <rPr>
        <sz val="11"/>
        <color theme="1"/>
        <rFont val="宋体"/>
        <charset val="134"/>
      </rPr>
      <t xml:space="preserve">  </t>
    </r>
    <r>
      <rPr>
        <sz val="11"/>
        <color theme="1"/>
        <rFont val="宋体"/>
        <charset val="134"/>
      </rPr>
      <t>院研究生女子篮球选拔赛</t>
    </r>
    <r>
      <rPr>
        <sz val="11"/>
        <color theme="1"/>
        <rFont val="宋体"/>
        <charset val="134"/>
      </rPr>
      <t xml:space="preserve">  0.2</t>
    </r>
    <r>
      <rPr>
        <sz val="11"/>
        <color theme="1"/>
        <rFont val="宋体"/>
        <charset val="134"/>
      </rPr>
      <t>分；（</t>
    </r>
    <r>
      <rPr>
        <sz val="11"/>
        <color theme="1"/>
        <rFont val="宋体"/>
        <charset val="134"/>
      </rPr>
      <t>3</t>
    </r>
    <r>
      <rPr>
        <sz val="11"/>
        <color theme="1"/>
        <rFont val="宋体"/>
        <charset val="134"/>
      </rPr>
      <t>）</t>
    </r>
    <r>
      <rPr>
        <sz val="11"/>
        <color theme="1"/>
        <rFont val="宋体"/>
        <charset val="134"/>
      </rPr>
      <t xml:space="preserve">  </t>
    </r>
    <r>
      <rPr>
        <sz val="11"/>
        <color theme="1"/>
        <rFont val="宋体"/>
        <charset val="134"/>
      </rPr>
      <t>院运会提前赛女子仰卧起坐参与</t>
    </r>
    <r>
      <rPr>
        <sz val="11"/>
        <color theme="1"/>
        <rFont val="宋体"/>
        <charset val="134"/>
      </rPr>
      <t xml:space="preserve">  0.2</t>
    </r>
    <r>
      <rPr>
        <sz val="11"/>
        <color theme="1"/>
        <rFont val="宋体"/>
        <charset val="134"/>
      </rPr>
      <t>分；（</t>
    </r>
    <r>
      <rPr>
        <sz val="11"/>
        <color theme="1"/>
        <rFont val="宋体"/>
        <charset val="134"/>
      </rPr>
      <t>4</t>
    </r>
    <r>
      <rPr>
        <sz val="11"/>
        <color theme="1"/>
        <rFont val="宋体"/>
        <charset val="134"/>
      </rPr>
      <t>）</t>
    </r>
    <r>
      <rPr>
        <sz val="11"/>
        <color theme="1"/>
        <rFont val="宋体"/>
        <charset val="134"/>
      </rPr>
      <t xml:space="preserve">  </t>
    </r>
    <r>
      <rPr>
        <sz val="11"/>
        <color theme="1"/>
        <rFont val="宋体"/>
        <charset val="134"/>
      </rPr>
      <t>定向越野积分赛参与</t>
    </r>
    <r>
      <rPr>
        <sz val="11"/>
        <color theme="1"/>
        <rFont val="宋体"/>
        <charset val="134"/>
      </rPr>
      <t xml:space="preserve">  0.2</t>
    </r>
    <r>
      <rPr>
        <sz val="11"/>
        <color theme="1"/>
        <rFont val="宋体"/>
        <charset val="134"/>
      </rPr>
      <t>分；（</t>
    </r>
    <r>
      <rPr>
        <sz val="11"/>
        <color theme="1"/>
        <rFont val="宋体"/>
        <charset val="134"/>
      </rPr>
      <t>5</t>
    </r>
    <r>
      <rPr>
        <sz val="11"/>
        <color theme="1"/>
        <rFont val="宋体"/>
        <charset val="134"/>
      </rPr>
      <t>）</t>
    </r>
    <r>
      <rPr>
        <sz val="11"/>
        <color theme="1"/>
        <rFont val="宋体"/>
        <charset val="134"/>
      </rPr>
      <t xml:space="preserve">  </t>
    </r>
    <r>
      <rPr>
        <sz val="11"/>
        <color theme="1"/>
        <rFont val="宋体"/>
        <charset val="134"/>
      </rPr>
      <t>院运会女子三级跳参与</t>
    </r>
    <r>
      <rPr>
        <sz val="11"/>
        <color theme="1"/>
        <rFont val="宋体"/>
        <charset val="134"/>
      </rPr>
      <t xml:space="preserve">  0.2</t>
    </r>
    <r>
      <rPr>
        <sz val="11"/>
        <color theme="1"/>
        <rFont val="宋体"/>
        <charset val="134"/>
      </rPr>
      <t>分；（</t>
    </r>
    <r>
      <rPr>
        <sz val="11"/>
        <color theme="1"/>
        <rFont val="宋体"/>
        <charset val="134"/>
      </rPr>
      <t>6</t>
    </r>
    <r>
      <rPr>
        <sz val="11"/>
        <color theme="1"/>
        <rFont val="宋体"/>
        <charset val="134"/>
      </rPr>
      <t>）</t>
    </r>
    <r>
      <rPr>
        <sz val="11"/>
        <color theme="1"/>
        <rFont val="宋体"/>
        <charset val="134"/>
      </rPr>
      <t xml:space="preserve">  </t>
    </r>
    <r>
      <rPr>
        <sz val="11"/>
        <color theme="1"/>
        <rFont val="宋体"/>
        <charset val="134"/>
      </rPr>
      <t>院研究生乒乓球队选拔赛</t>
    </r>
    <r>
      <rPr>
        <sz val="11"/>
        <color theme="1"/>
        <rFont val="宋体"/>
        <charset val="134"/>
      </rPr>
      <t xml:space="preserve">  0.2</t>
    </r>
    <r>
      <rPr>
        <sz val="11"/>
        <color theme="1"/>
        <rFont val="宋体"/>
        <charset val="134"/>
      </rPr>
      <t>分</t>
    </r>
  </si>
  <si>
    <t>黎文华</t>
  </si>
  <si>
    <t>（1）  所在班级评选为“先进团支部” 0.25分
（2）  参与研究生学术论坛决赛 0.2分
（3）参与研究生防诈宣传线下课 0.2分</t>
  </si>
  <si>
    <t>（1）  所在班级评选为“先进团支部” 0.25分
（2）  参与研究生学术论坛决赛 0.2分
（3）参与研究生防诈宣传线下课 0.2分（5）华南农业大学学生会主办的线上体育打卡 0.2分</t>
  </si>
  <si>
    <r>
      <rPr>
        <sz val="11"/>
        <color rgb="FF000000"/>
        <rFont val="宋体"/>
        <charset val="134"/>
      </rPr>
      <t>（1）  食品学院第十一届综述大赛参与 0.2分
（2）  2023年“创客杯”大学生创新创业大赛食品学院团队第二名 0.5分
（3）  2022年“丁颖杯”发明创意大赛食品学院团队第一名 0.6分
（4）</t>
    </r>
    <r>
      <rPr>
        <sz val="11"/>
        <color rgb="FFFF0000"/>
        <rFont val="宋体"/>
        <charset val="134"/>
      </rPr>
      <t>  2022年度第九届IFF营养与健康学生创新大赛 0.2分</t>
    </r>
    <r>
      <rPr>
        <sz val="11"/>
        <color theme="1"/>
        <rFont val="宋体"/>
        <charset val="134"/>
      </rPr>
      <t xml:space="preserve">
（5）  2022年“李锦记杯”大学生创新大赛 0.2分
</t>
    </r>
    <r>
      <rPr>
        <sz val="11"/>
        <color rgb="FFFF0000"/>
        <rFont val="宋体"/>
        <charset val="134"/>
      </rPr>
      <t>（6）  第九届中国国际“互联网+”大学生创新创业大赛 0.2分</t>
    </r>
  </si>
  <si>
    <t xml:space="preserve">（1）  食品学院第十一届综述大赛参与 0.2分
（2）  2023年“创客杯”大学生创新创业大赛食品学院团队第二名 0.5分
（3）  2022年“丁颖杯”发明创意大赛食品学院团队第一名 0.6分
（5）  2022年“李锦记杯”大学生创新大赛 0.2分
</t>
  </si>
  <si>
    <t>（1）   参与食品学院院运会径赛女子100 m预赛比赛  0.2分；
（2）   参与定向越野初赛团队赛46组 0.2分
（3）   参与女子篮球选拔赛 0.2分
（4）   参与乒乓球选拔赛 0.2分
（5）华南农业大学学生会主办的线上体育打卡 0.2分</t>
  </si>
  <si>
    <t xml:space="preserve">（1）   参与食品学院院运会径赛女子100 m预赛比赛  0.2分；
（2）   参与定向越野初赛团队赛46组 0.2分
（3）   参与女子篮球选拔赛 0.2分
（4）   参与乒乓球选拔赛 0.2分
</t>
  </si>
  <si>
    <t>缺少学校盖章</t>
  </si>
  <si>
    <t>陈敏</t>
  </si>
  <si>
    <t>解新安</t>
  </si>
  <si>
    <t>1、2023年4月20日防电信               网络诈骗研究生专场宣讲会（0.2）2、所在班级为院级先进团支部（0.25）3、线上文体活动音乐类打卡（0.2）4、参加学思想﹒育新人﹒建新功”知识竞赛（0.2）</t>
  </si>
  <si>
    <t>1、参加第12届综述大赛（0.2）2、丁颖杯发明创意大赛（0.2）3、参与书画社2022年举办的第十三届迎新杯书画大赛（0.2）4、参加2022年11月2日食品大讲堂讲座（0.2）</t>
  </si>
  <si>
    <t>1、参与食品学院定向越野团体赛（0.2）2、食品学院乒乓球选拔赛（0.2）3、参与2023年华南农业大学易班嘉年华定向越野活动三等奖（0.5）4、参加6月11日第二期荧光夜跑（0.2）5、参加女子跳远（0.2）6、参与2023年4月8日“爱地球，爱运动”荧光夜跑（0.2）</t>
  </si>
  <si>
    <t>傅丽冰</t>
  </si>
  <si>
    <r>
      <rPr>
        <sz val="12"/>
        <color theme="1"/>
        <rFont val="宋体"/>
        <charset val="134"/>
      </rPr>
      <t>(1)</t>
    </r>
    <r>
      <rPr>
        <sz val="12"/>
        <color theme="1"/>
        <rFont val="Arial"/>
        <family val="2"/>
      </rPr>
      <t xml:space="preserve">	</t>
    </r>
    <r>
      <rPr>
        <sz val="12"/>
        <color theme="1"/>
        <rFont val="宋体"/>
        <charset val="134"/>
      </rPr>
      <t>“五四红旗团支部” 称号 0.5分
(2)</t>
    </r>
    <r>
      <rPr>
        <sz val="12"/>
        <color theme="1"/>
        <rFont val="Arial"/>
        <family val="2"/>
      </rPr>
      <t xml:space="preserve">	</t>
    </r>
    <r>
      <rPr>
        <sz val="12"/>
        <color theme="1"/>
        <rFont val="宋体"/>
        <charset val="134"/>
      </rPr>
      <t>“检索十答，一站到底”信息素养知识竞赛0.2分
(3)</t>
    </r>
    <r>
      <rPr>
        <sz val="12"/>
        <color theme="1"/>
        <rFont val="Arial"/>
        <family val="2"/>
      </rPr>
      <t xml:space="preserve">	</t>
    </r>
    <r>
      <rPr>
        <sz val="12"/>
        <color theme="1"/>
        <rFont val="宋体"/>
        <charset val="134"/>
      </rPr>
      <t>2023年易班嘉年华定向越野0.5分
(4)</t>
    </r>
    <r>
      <rPr>
        <sz val="12"/>
        <color theme="1"/>
        <rFont val="Arial"/>
        <family val="2"/>
      </rPr>
      <t xml:space="preserve">	</t>
    </r>
    <r>
      <rPr>
        <sz val="12"/>
        <color theme="1"/>
        <rFont val="宋体"/>
        <charset val="134"/>
      </rPr>
      <t>第十三届迎新杯书画大赛活动0.2分
(5)</t>
    </r>
    <r>
      <rPr>
        <sz val="12"/>
        <color theme="1"/>
        <rFont val="Arial"/>
        <family val="2"/>
      </rPr>
      <t xml:space="preserve">	</t>
    </r>
    <r>
      <rPr>
        <sz val="12"/>
        <color theme="1"/>
        <rFont val="宋体"/>
        <charset val="134"/>
      </rPr>
      <t>“光盘行动”0.2分
(6)</t>
    </r>
    <r>
      <rPr>
        <sz val="12"/>
        <color theme="1"/>
        <rFont val="Arial"/>
        <family val="2"/>
      </rPr>
      <t xml:space="preserve">	</t>
    </r>
    <r>
      <rPr>
        <sz val="12"/>
        <color theme="1"/>
        <rFont val="宋体"/>
        <charset val="134"/>
      </rPr>
      <t>先进团支部  0.25分
(7)</t>
    </r>
    <r>
      <rPr>
        <sz val="12"/>
        <color theme="1"/>
        <rFont val="Arial"/>
        <family val="2"/>
      </rPr>
      <t xml:space="preserve">	</t>
    </r>
    <r>
      <rPr>
        <sz val="12"/>
        <color theme="1"/>
        <rFont val="宋体"/>
        <charset val="134"/>
      </rPr>
      <t>2022年11月2日食品大讲堂 0.2分
(8)</t>
    </r>
    <r>
      <rPr>
        <sz val="12"/>
        <color theme="1"/>
        <rFont val="Arial"/>
        <family val="2"/>
      </rPr>
      <t xml:space="preserve">	</t>
    </r>
    <r>
      <rPr>
        <sz val="12"/>
        <color theme="1"/>
        <rFont val="宋体"/>
        <charset val="134"/>
      </rPr>
      <t>2022年11月27日心理健康讲座 0.2分
(9)</t>
    </r>
    <r>
      <rPr>
        <sz val="12"/>
        <color theme="1"/>
        <rFont val="Arial"/>
        <family val="2"/>
      </rPr>
      <t xml:space="preserve">	</t>
    </r>
    <r>
      <rPr>
        <sz val="12"/>
        <color theme="1"/>
        <rFont val="宋体"/>
        <charset val="134"/>
      </rPr>
      <t>2023年4月20日防电信网络诈骗研究生转场宣讲会线下讲座 0.2分
(10)</t>
    </r>
    <r>
      <rPr>
        <sz val="12"/>
        <color theme="1"/>
        <rFont val="Arial"/>
        <family val="2"/>
      </rPr>
      <t xml:space="preserve">	</t>
    </r>
    <r>
      <rPr>
        <sz val="12"/>
        <color theme="1"/>
        <rFont val="宋体"/>
        <charset val="134"/>
      </rPr>
      <t>血液知识讲座 0.2分
(11)</t>
    </r>
    <r>
      <rPr>
        <sz val="12"/>
        <color theme="1"/>
        <rFont val="Arial"/>
        <family val="2"/>
      </rPr>
      <t xml:space="preserve">	</t>
    </r>
    <r>
      <rPr>
        <sz val="12"/>
        <color theme="1"/>
        <rFont val="宋体"/>
        <charset val="134"/>
      </rPr>
      <t>“线上文体打卡活动”线上音乐打卡 0.2分
（12）线上国家安全知识竞赛活动 0.2分</t>
    </r>
  </si>
  <si>
    <t>非学术类已达上限</t>
  </si>
  <si>
    <r>
      <rPr>
        <sz val="12"/>
        <color theme="1"/>
        <rFont val="宋体"/>
        <charset val="134"/>
      </rPr>
      <t>(1)</t>
    </r>
    <r>
      <rPr>
        <sz val="12"/>
        <color theme="1"/>
        <rFont val="宋体"/>
        <charset val="134"/>
      </rPr>
      <t xml:space="preserve">	</t>
    </r>
    <r>
      <rPr>
        <sz val="12"/>
        <color theme="1"/>
        <rFont val="宋体"/>
        <charset val="134"/>
      </rPr>
      <t>“五四红旗团支部” 称号 0.5分
(2)</t>
    </r>
    <r>
      <rPr>
        <sz val="12"/>
        <color theme="1"/>
        <rFont val="宋体"/>
        <charset val="134"/>
      </rPr>
      <t xml:space="preserve">	</t>
    </r>
    <r>
      <rPr>
        <sz val="12"/>
        <color theme="1"/>
        <rFont val="宋体"/>
        <charset val="134"/>
      </rPr>
      <t>“检索十答，一站到底”信息素养知识竞赛0.2分
(3)</t>
    </r>
    <r>
      <rPr>
        <sz val="12"/>
        <color theme="1"/>
        <rFont val="宋体"/>
        <charset val="134"/>
      </rPr>
      <t xml:space="preserve">	</t>
    </r>
    <r>
      <rPr>
        <sz val="12"/>
        <color theme="1"/>
        <rFont val="宋体"/>
        <charset val="134"/>
      </rPr>
      <t>第十三届迎新杯书画大赛活动0.2分
(4)</t>
    </r>
    <r>
      <rPr>
        <sz val="12"/>
        <color theme="1"/>
        <rFont val="宋体"/>
        <charset val="134"/>
      </rPr>
      <t xml:space="preserve">	</t>
    </r>
    <r>
      <rPr>
        <sz val="12"/>
        <color theme="1"/>
        <rFont val="宋体"/>
        <charset val="134"/>
      </rPr>
      <t>“光盘行动”0.2分
(5)</t>
    </r>
    <r>
      <rPr>
        <sz val="12"/>
        <color theme="1"/>
        <rFont val="宋体"/>
        <charset val="134"/>
      </rPr>
      <t xml:space="preserve">	</t>
    </r>
    <r>
      <rPr>
        <sz val="12"/>
        <color theme="1"/>
        <rFont val="宋体"/>
        <charset val="134"/>
      </rPr>
      <t>先进团支部  0.25分
(6)</t>
    </r>
    <r>
      <rPr>
        <sz val="12"/>
        <color theme="1"/>
        <rFont val="宋体"/>
        <charset val="134"/>
      </rPr>
      <t xml:space="preserve">	</t>
    </r>
    <r>
      <rPr>
        <sz val="12"/>
        <color theme="1"/>
        <rFont val="宋体"/>
        <charset val="134"/>
      </rPr>
      <t>2022年11月2日食品大讲堂 0.2分（学术）
(7)</t>
    </r>
    <r>
      <rPr>
        <sz val="12"/>
        <color theme="1"/>
        <rFont val="宋体"/>
        <charset val="134"/>
      </rPr>
      <t xml:space="preserve">	</t>
    </r>
    <r>
      <rPr>
        <sz val="12"/>
        <color theme="1"/>
        <rFont val="宋体"/>
        <charset val="134"/>
      </rPr>
      <t>2022年11月27日心理健康讲座 0.2分
(8)</t>
    </r>
    <r>
      <rPr>
        <sz val="12"/>
        <color theme="1"/>
        <rFont val="宋体"/>
        <charset val="134"/>
      </rPr>
      <t xml:space="preserve">	</t>
    </r>
    <r>
      <rPr>
        <sz val="12"/>
        <color theme="1"/>
        <rFont val="宋体"/>
        <charset val="134"/>
      </rPr>
      <t>2023年4月20日防电信网络诈骗研究生转场宣讲会线下讲座 0.2分
(9)</t>
    </r>
    <r>
      <rPr>
        <sz val="12"/>
        <color theme="1"/>
        <rFont val="宋体"/>
        <charset val="134"/>
      </rPr>
      <t xml:space="preserve">	</t>
    </r>
    <r>
      <rPr>
        <sz val="12"/>
        <color theme="1"/>
        <rFont val="宋体"/>
        <charset val="134"/>
      </rPr>
      <t>血液知识讲座 0.2分
(10)</t>
    </r>
    <r>
      <rPr>
        <sz val="12"/>
        <color theme="1"/>
        <rFont val="宋体"/>
        <charset val="134"/>
      </rPr>
      <t xml:space="preserve">	</t>
    </r>
    <r>
      <rPr>
        <sz val="12"/>
        <color theme="1"/>
        <rFont val="宋体"/>
        <charset val="134"/>
      </rPr>
      <t>“线上文体打卡活动”线上音乐打卡 0.2分（11）线上国家安全知识竞赛活动 0.2分</t>
    </r>
  </si>
  <si>
    <r>
      <rPr>
        <sz val="11"/>
        <color rgb="FF000000"/>
        <rFont val="宋体"/>
        <charset val="134"/>
      </rPr>
      <t>(1)</t>
    </r>
    <r>
      <rPr>
        <sz val="11"/>
        <color rgb="FF000000"/>
        <rFont val="Arial"/>
        <family val="2"/>
      </rPr>
      <t xml:space="preserve">	</t>
    </r>
    <r>
      <rPr>
        <sz val="11"/>
        <color rgb="FF000000"/>
        <rFont val="宋体"/>
        <charset val="134"/>
      </rPr>
      <t>2022年12月14日农产品加工学术讲座 0.2分
(2)</t>
    </r>
    <r>
      <rPr>
        <sz val="11"/>
        <color rgb="FF000000"/>
        <rFont val="Arial"/>
        <family val="2"/>
      </rPr>
      <t xml:space="preserve">	</t>
    </r>
    <r>
      <rPr>
        <sz val="11"/>
        <color rgb="FF000000"/>
        <rFont val="宋体"/>
        <charset val="134"/>
      </rPr>
      <t xml:space="preserve">创业团队“基因突变病例蛋白质结构分析平台” 0.2分
</t>
    </r>
  </si>
  <si>
    <t>第二个不符合</t>
  </si>
  <si>
    <t>农产品加工学术讲座0.2、食品大讲堂0.2</t>
  </si>
  <si>
    <r>
      <rPr>
        <sz val="11"/>
        <color rgb="FF000000"/>
        <rFont val="宋体"/>
        <charset val="134"/>
      </rPr>
      <t>（1）</t>
    </r>
    <r>
      <rPr>
        <sz val="11"/>
        <color rgb="FF000000"/>
        <rFont val="Arial"/>
        <family val="2"/>
      </rPr>
      <t xml:space="preserve">	</t>
    </r>
    <r>
      <rPr>
        <sz val="11"/>
        <color rgb="FF000000"/>
        <rFont val="宋体"/>
        <charset val="134"/>
      </rPr>
      <t>参与食品学院院运会三级跳远项目比赛  0.2分； 
（2）</t>
    </r>
    <r>
      <rPr>
        <sz val="11"/>
        <color rgb="FF000000"/>
        <rFont val="Arial"/>
        <family val="2"/>
      </rPr>
      <t xml:space="preserve">	</t>
    </r>
    <r>
      <rPr>
        <sz val="11"/>
        <color rgb="FF000000"/>
        <rFont val="宋体"/>
        <charset val="134"/>
      </rPr>
      <t>参与食品学院研究乒乓球球队选拔赛 0.2分
（3）</t>
    </r>
    <r>
      <rPr>
        <sz val="11"/>
        <color rgb="FF000000"/>
        <rFont val="Arial"/>
        <family val="2"/>
      </rPr>
      <t xml:space="preserve">	</t>
    </r>
    <r>
      <rPr>
        <sz val="11"/>
        <color rgb="FF000000"/>
        <rFont val="宋体"/>
        <charset val="134"/>
      </rPr>
      <t>2022年食品学院研究生女子篮球选拔赛 0.2分
（4）</t>
    </r>
    <r>
      <rPr>
        <sz val="11"/>
        <color rgb="FF000000"/>
        <rFont val="Arial"/>
        <family val="2"/>
      </rPr>
      <t xml:space="preserve">	</t>
    </r>
    <r>
      <rPr>
        <sz val="11"/>
        <color rgb="FF000000"/>
        <rFont val="宋体"/>
        <charset val="134"/>
      </rPr>
      <t>定向越野短距离赛女子组 0.2分
（5）</t>
    </r>
    <r>
      <rPr>
        <sz val="11"/>
        <color rgb="FF000000"/>
        <rFont val="Arial"/>
        <family val="2"/>
      </rPr>
      <t xml:space="preserve">	</t>
    </r>
    <r>
      <rPr>
        <sz val="11"/>
        <color rgb="FF000000"/>
        <rFont val="宋体"/>
        <charset val="134"/>
      </rPr>
      <t>“线上文体打卡活动”线上体育打卡 0.2分（归为集体活动分，但已满）
（6）</t>
    </r>
    <r>
      <rPr>
        <sz val="11"/>
        <color rgb="FF000000"/>
        <rFont val="Arial"/>
        <family val="2"/>
      </rPr>
      <t xml:space="preserve">	</t>
    </r>
    <r>
      <rPr>
        <sz val="11"/>
        <color rgb="FF000000"/>
        <rFont val="宋体"/>
        <charset val="134"/>
      </rPr>
      <t xml:space="preserve">2023年易班嘉年华定向越野一等奖 1分（缺乏一等奖获奖证明截图材料）
</t>
    </r>
  </si>
  <si>
    <t>邹泽斌</t>
  </si>
  <si>
    <t>（1）班级心理委员2分
（2）先进团支部0.25分
（3）五四红旗团支部0.5分</t>
  </si>
  <si>
    <t>代亚丽</t>
  </si>
  <si>
    <t>曹庸</t>
  </si>
  <si>
    <t>1）先进团支部 0.25分；（2)学者面对面讲座 0.2分；（3）心理健康讲座 0.2分</t>
  </si>
  <si>
    <t>广东农产加工产业发展现状与趋势讲座 0.2分；</t>
  </si>
  <si>
    <t>（1）参与食品学院院运会立定跳远项目比赛第三名0.8分； （2）趣味运动会 0.2分 ；（3）华南农业大学研究生荧光夜跑第二期 0.2分；（4）食品学院研究生乒乓球队选拔赛 0.2分；（5）定向越野 0.2分；（6）华南农业大学“爱地球、爱运动”荧光夜跑 0.2分</t>
  </si>
  <si>
    <t>三等奖</t>
  </si>
  <si>
    <t>王磊</t>
  </si>
  <si>
    <t>沈玉栋</t>
  </si>
  <si>
    <t xml:space="preserve">（1）先进团支部班级加分 0.25分；
（2）2022-2023年度华南农业大学“五四红旗团支部”称号 加分0.5分
</t>
  </si>
  <si>
    <t>食品大讲堂0.2</t>
  </si>
  <si>
    <t xml:space="preserve">（1）食品大讲堂讲座 0.2分；
（2）专利辅导讲座 0.2分；
（3）广东农产品加工产业发展现状与趋势讲座 0.2分；
（4）防电信网络诈骗研究生专场宣讲会 0.2分
</t>
  </si>
  <si>
    <t>食品大讲堂是非学术</t>
  </si>
  <si>
    <r>
      <rPr>
        <sz val="11"/>
        <color rgb="FF000000"/>
        <rFont val="宋体"/>
        <charset val="134"/>
      </rPr>
      <t>（1）</t>
    </r>
    <r>
      <rPr>
        <sz val="11"/>
        <color rgb="FF000000"/>
        <rFont val="Arial"/>
        <family val="2"/>
      </rPr>
      <t xml:space="preserve">	</t>
    </r>
    <r>
      <rPr>
        <sz val="11"/>
        <color rgb="FF000000"/>
        <rFont val="宋体"/>
        <charset val="134"/>
      </rPr>
      <t>食品学院院运会男子跳远参与  0.2分；
（2）</t>
    </r>
    <r>
      <rPr>
        <sz val="11"/>
        <color rgb="FF000000"/>
        <rFont val="Arial"/>
        <family val="2"/>
      </rPr>
      <t xml:space="preserve">	</t>
    </r>
    <r>
      <rPr>
        <sz val="11"/>
        <color rgb="FF000000"/>
        <rFont val="宋体"/>
        <charset val="134"/>
      </rPr>
      <t>2022年食品学院研究生乒乓球队选拔赛 0.2分；
（3）</t>
    </r>
    <r>
      <rPr>
        <sz val="11"/>
        <color rgb="FF000000"/>
        <rFont val="Arial"/>
        <family val="2"/>
      </rPr>
      <t xml:space="preserve">	</t>
    </r>
    <r>
      <rPr>
        <sz val="11"/>
        <color rgb="FF000000"/>
        <rFont val="宋体"/>
        <charset val="134"/>
      </rPr>
      <t>华南农业大学第二届夜间超级迷宫定向赛暨校队选拔赛 0.2分；
（4）</t>
    </r>
    <r>
      <rPr>
        <sz val="11"/>
        <color rgb="FF000000"/>
        <rFont val="Arial"/>
        <family val="2"/>
      </rPr>
      <t xml:space="preserve">	</t>
    </r>
    <r>
      <rPr>
        <sz val="11"/>
        <color rgb="FF000000"/>
        <rFont val="宋体"/>
        <charset val="134"/>
      </rPr>
      <t>2023年华南农业大学第二期研究生荧光夜跑 0.2分</t>
    </r>
  </si>
  <si>
    <t>谢宇</t>
  </si>
  <si>
    <t xml:space="preserve">（1）院级先进团支部 0.25分 
（2）“五四红旗团支部” 0.5分
（3）学者面对面讲座 0.2分
</t>
  </si>
  <si>
    <t xml:space="preserve">（1）农产品加工学术讲座 0.2分
（2）专利辅导讲座 0.2分
</t>
  </si>
  <si>
    <r>
      <rPr>
        <sz val="11"/>
        <color rgb="FF000000"/>
        <rFont val="宋体"/>
        <charset val="134"/>
      </rPr>
      <t>（1）</t>
    </r>
    <r>
      <rPr>
        <sz val="11"/>
        <color rgb="FF000000"/>
        <rFont val="Arial"/>
        <family val="2"/>
      </rPr>
      <t xml:space="preserve">	</t>
    </r>
    <r>
      <rPr>
        <sz val="11"/>
        <color rgb="FF000000"/>
        <rFont val="宋体"/>
        <charset val="134"/>
      </rPr>
      <t>参与食品学院院运会男子铅球项目比赛  0.2分
（2）</t>
    </r>
    <r>
      <rPr>
        <sz val="11"/>
        <color rgb="FF000000"/>
        <rFont val="Arial"/>
        <family val="2"/>
      </rPr>
      <t xml:space="preserve">	</t>
    </r>
    <r>
      <rPr>
        <sz val="11"/>
        <color rgb="FF000000"/>
        <rFont val="宋体"/>
        <charset val="134"/>
      </rPr>
      <t>参与食品学院研究生男子篮球队选拔赛  0.2分
（3）</t>
    </r>
    <r>
      <rPr>
        <sz val="11"/>
        <color rgb="FF000000"/>
        <rFont val="Arial"/>
        <family val="2"/>
      </rPr>
      <t xml:space="preserve">	</t>
    </r>
    <r>
      <rPr>
        <sz val="11"/>
        <color rgb="FF000000"/>
        <rFont val="宋体"/>
        <charset val="134"/>
      </rPr>
      <t>参与食品学院乒乓球队选拔赛  0.2分
（4）</t>
    </r>
    <r>
      <rPr>
        <sz val="11"/>
        <color rgb="FF000000"/>
        <rFont val="Arial"/>
        <family val="2"/>
      </rPr>
      <t xml:space="preserve">	</t>
    </r>
    <r>
      <rPr>
        <sz val="11"/>
        <color rgb="FF000000"/>
        <rFont val="宋体"/>
        <charset val="134"/>
      </rPr>
      <t>参与趣味运动会 0.2分</t>
    </r>
  </si>
  <si>
    <t>常昊</t>
  </si>
  <si>
    <t>18712546712</t>
  </si>
  <si>
    <t xml:space="preserve">（1）2022-2023学年食品学院研究生“青年大学习”先进团支部 0.25分
（2）食品学院2021级硕士4班团支部2022-2023年度华南农业大学五四红旗团支部称号  0.5分
</t>
  </si>
  <si>
    <t xml:space="preserve">（1）2022 年11⽉10⽇专利辅导讲座 0.2分
（2）3.15学者面对面讲座  0.2分
（3）11月2日食品大讲堂  0.2分
（4）12.14农产品加工学术讲座 0.2分
（5）2022年11月27日心理健康讲座 0.2分
</t>
  </si>
  <si>
    <t xml:space="preserve">（1）2022年食品学院研究生男子篮球选拔赛；0.2分
（2）2022年食品学院研究生男子乒乓球队选拔赛；0.2分
（3）定向越野男子短距离赛初赛 0.2分
</t>
  </si>
  <si>
    <t>陈茂清</t>
  </si>
  <si>
    <t>19874478059</t>
  </si>
  <si>
    <t>王弘</t>
  </si>
  <si>
    <t xml:space="preserve">2023年“五四红旗团支部” 0.5分
食品学院2023年“先进团支部”0.25分
</t>
  </si>
  <si>
    <t>定向越野0.2</t>
  </si>
  <si>
    <t>张典</t>
  </si>
  <si>
    <t>兰雅淇</t>
  </si>
  <si>
    <r>
      <rPr>
        <sz val="11"/>
        <color rgb="FF000000"/>
        <rFont val="宋体"/>
        <charset val="134"/>
      </rPr>
      <t>（</t>
    </r>
    <r>
      <rPr>
        <sz val="11"/>
        <color rgb="FF000000"/>
        <rFont val="宋体"/>
        <charset val="134"/>
      </rPr>
      <t>1</t>
    </r>
    <r>
      <rPr>
        <sz val="11"/>
        <color rgb="FF000000"/>
        <rFont val="宋体"/>
        <charset val="134"/>
      </rPr>
      <t>）防电信诈骗讲座</t>
    </r>
    <r>
      <rPr>
        <sz val="11"/>
        <color rgb="FF000000"/>
        <rFont val="宋体"/>
        <charset val="134"/>
      </rPr>
      <t>+0.2</t>
    </r>
    <r>
      <rPr>
        <sz val="11"/>
        <color rgb="FF000000"/>
        <rFont val="宋体"/>
        <charset val="134"/>
      </rPr>
      <t>分；（</t>
    </r>
    <r>
      <rPr>
        <sz val="11"/>
        <color rgb="FF000000"/>
        <rFont val="宋体"/>
        <charset val="134"/>
      </rPr>
      <t>2</t>
    </r>
    <r>
      <rPr>
        <sz val="11"/>
        <color rgb="FF000000"/>
        <rFont val="宋体"/>
        <charset val="134"/>
      </rPr>
      <t>）学者面对面</t>
    </r>
    <r>
      <rPr>
        <sz val="11"/>
        <color rgb="FF000000"/>
        <rFont val="宋体"/>
        <charset val="134"/>
      </rPr>
      <t>+0.2</t>
    </r>
    <r>
      <rPr>
        <sz val="11"/>
        <color rgb="FF000000"/>
        <rFont val="宋体"/>
        <charset val="134"/>
      </rPr>
      <t>分；（</t>
    </r>
    <r>
      <rPr>
        <sz val="11"/>
        <color rgb="FF000000"/>
        <rFont val="宋体"/>
        <charset val="134"/>
      </rPr>
      <t>3</t>
    </r>
    <r>
      <rPr>
        <sz val="11"/>
        <color rgb="FF000000"/>
        <rFont val="宋体"/>
        <charset val="134"/>
      </rPr>
      <t>）心理健康讲座</t>
    </r>
    <r>
      <rPr>
        <sz val="11"/>
        <color rgb="FF000000"/>
        <rFont val="宋体"/>
        <charset val="134"/>
      </rPr>
      <t>+0.2</t>
    </r>
    <r>
      <rPr>
        <sz val="11"/>
        <color rgb="FF000000"/>
        <rFont val="宋体"/>
        <charset val="134"/>
      </rPr>
      <t>分；（</t>
    </r>
    <r>
      <rPr>
        <sz val="11"/>
        <color rgb="FF000000"/>
        <rFont val="宋体"/>
        <charset val="134"/>
      </rPr>
      <t>4</t>
    </r>
    <r>
      <rPr>
        <sz val="11"/>
        <color rgb="FF000000"/>
        <rFont val="宋体"/>
        <charset val="134"/>
      </rPr>
      <t>）院级先进党支部</t>
    </r>
    <r>
      <rPr>
        <sz val="11"/>
        <color rgb="FF000000"/>
        <rFont val="宋体"/>
        <charset val="134"/>
      </rPr>
      <t>+0.25</t>
    </r>
    <r>
      <rPr>
        <sz val="11"/>
        <color rgb="FF000000"/>
        <rFont val="宋体"/>
        <charset val="134"/>
      </rPr>
      <t>分；（</t>
    </r>
    <r>
      <rPr>
        <sz val="11"/>
        <color rgb="FF000000"/>
        <rFont val="宋体"/>
        <charset val="134"/>
      </rPr>
      <t>5</t>
    </r>
    <r>
      <rPr>
        <sz val="11"/>
        <color rgb="FF000000"/>
        <rFont val="宋体"/>
        <charset val="134"/>
      </rPr>
      <t>）院级先进团支部</t>
    </r>
    <r>
      <rPr>
        <sz val="11"/>
        <color rgb="FF000000"/>
        <rFont val="宋体"/>
        <charset val="134"/>
      </rPr>
      <t>+0.25</t>
    </r>
    <r>
      <rPr>
        <sz val="11"/>
        <color rgb="FF000000"/>
        <rFont val="宋体"/>
        <charset val="134"/>
      </rPr>
      <t>分。</t>
    </r>
  </si>
  <si>
    <r>
      <rPr>
        <sz val="11"/>
        <color theme="1"/>
        <rFont val="宋体"/>
        <charset val="134"/>
      </rPr>
      <t>（</t>
    </r>
    <r>
      <rPr>
        <sz val="11"/>
        <color theme="1"/>
        <rFont val="宋体"/>
        <charset val="134"/>
      </rPr>
      <t>1</t>
    </r>
    <r>
      <rPr>
        <sz val="11"/>
        <color theme="1"/>
        <rFont val="宋体"/>
        <charset val="134"/>
      </rPr>
      <t>）</t>
    </r>
    <r>
      <rPr>
        <sz val="11"/>
        <color theme="1"/>
        <rFont val="宋体"/>
        <charset val="134"/>
      </rPr>
      <t>12.14</t>
    </r>
    <r>
      <rPr>
        <sz val="11"/>
        <color theme="1"/>
        <rFont val="宋体"/>
        <charset val="134"/>
      </rPr>
      <t>广东农产品加工产业发展现状与趋势讲座</t>
    </r>
    <r>
      <rPr>
        <sz val="11"/>
        <color theme="1"/>
        <rFont val="宋体"/>
        <charset val="134"/>
      </rPr>
      <t>+0.2</t>
    </r>
    <r>
      <rPr>
        <sz val="11"/>
        <color theme="1"/>
        <rFont val="宋体"/>
        <charset val="134"/>
      </rPr>
      <t>分；（</t>
    </r>
    <r>
      <rPr>
        <sz val="11"/>
        <color theme="1"/>
        <rFont val="宋体"/>
        <charset val="134"/>
      </rPr>
      <t>2</t>
    </r>
    <r>
      <rPr>
        <sz val="11"/>
        <color theme="1"/>
        <rFont val="宋体"/>
        <charset val="134"/>
      </rPr>
      <t>）</t>
    </r>
    <r>
      <rPr>
        <sz val="11"/>
        <color theme="1"/>
        <rFont val="宋体"/>
        <charset val="134"/>
      </rPr>
      <t>11.10</t>
    </r>
    <r>
      <rPr>
        <sz val="11"/>
        <color theme="1"/>
        <rFont val="宋体"/>
        <charset val="134"/>
      </rPr>
      <t>日专利辅导讲座</t>
    </r>
    <r>
      <rPr>
        <sz val="11"/>
        <color theme="1"/>
        <rFont val="宋体"/>
        <charset val="134"/>
      </rPr>
      <t>+0.2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</si>
  <si>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）参加食品学院乒乓球队选拔</t>
    </r>
    <r>
      <rPr>
        <sz val="11"/>
        <color theme="1"/>
        <rFont val="宋体"/>
        <charset val="134"/>
      </rPr>
      <t>+0.2</t>
    </r>
    <r>
      <rPr>
        <sz val="11"/>
        <color theme="1"/>
        <rFont val="宋体"/>
        <charset val="134"/>
      </rPr>
      <t>分</t>
    </r>
  </si>
  <si>
    <t>罗丹娴</t>
  </si>
  <si>
    <t>陈运娇</t>
  </si>
  <si>
    <r>
      <rPr>
        <sz val="11"/>
        <color rgb="FFFF0000"/>
        <rFont val="宋体"/>
        <charset val="134"/>
      </rPr>
      <t>（1）21级硕士7班先进团支部 0.2</t>
    </r>
    <r>
      <rPr>
        <sz val="11"/>
        <color rgb="FF000000"/>
        <rFont val="宋体"/>
        <charset val="134"/>
      </rPr>
      <t xml:space="preserve">
（2）防电信网络诈骗宣讲会 0.2
</t>
    </r>
  </si>
  <si>
    <r>
      <rPr>
        <sz val="11"/>
        <color rgb="FFFF0000"/>
        <rFont val="宋体"/>
        <charset val="134"/>
      </rPr>
      <t>（1）21级硕士7班先进团支部 0.25</t>
    </r>
    <r>
      <rPr>
        <sz val="11"/>
        <color rgb="FF000000"/>
        <rFont val="宋体"/>
        <charset val="134"/>
      </rPr>
      <t xml:space="preserve">
（2）防电信网络诈骗宣讲会 0.2
</t>
    </r>
  </si>
  <si>
    <t>（1）2022年11月10日专利辅导讲座，0.2分
（2）食品学院第十二届综述大赛，0.2分</t>
  </si>
  <si>
    <t>（1）参与食品学院女子篮球选拔赛，0.2分
（2）参与食品学院乒乓球选拔赛，0.2分
（3）参与2022年食品学院运动会仰卧起坐，0.2分
（4）参与趣味运动会第一期，0.2分</t>
  </si>
  <si>
    <t>陈日升</t>
  </si>
  <si>
    <t>15113507344</t>
  </si>
  <si>
    <t xml:space="preserve">（1） 2023年“五四红旗团支部” 0.5分
食品学院2023年“先进团支部”0.25分
</t>
  </si>
  <si>
    <t>张鹏鹏</t>
  </si>
  <si>
    <t xml:space="preserve">（1）先进团支部最终公示，加0.25综测分
（2）五四表彰个团支部奖，每位团员可以加0.5分
</t>
  </si>
  <si>
    <t xml:space="preserve">（1）先进团支部最终公示，加0.25综测分
（2）五四表彰个团支部奖，每位团员可以加0.5分（3）4.20防电信诈骗讲座  0.2分（集体活动分） 
</t>
  </si>
  <si>
    <t xml:space="preserve">（1）4.20防电信诈骗讲座  0.2分（集体活动分）
（2）2022年乒乓球队选拔赛  0.2分
（3）第二期荧光夜跑活动  0.2分
</t>
  </si>
  <si>
    <t>（1）2022年乒乓球队选拔赛  0.2分
（2）第二期荧光夜跑活动  0.2分</t>
  </si>
  <si>
    <t>21级硕士5班</t>
  </si>
  <si>
    <t>曾瑾子</t>
  </si>
  <si>
    <t>黄日明</t>
  </si>
  <si>
    <t>先进团支部0.25分、学者面对面讲座缺席-0.2分；心理讲座0.2分；食品大讲堂0.2分</t>
  </si>
  <si>
    <t>农产品加工学术讲座0.2分，专利辅导学术讲座0.2分</t>
  </si>
  <si>
    <t>院运会女子跳远第七名0.4</t>
  </si>
  <si>
    <t>吕冉晖</t>
  </si>
  <si>
    <t>段杉</t>
  </si>
  <si>
    <t>2022-2023学年食品学院研究生“青年大学习”先进团支部0.25分</t>
  </si>
  <si>
    <t>（1）2022年乒乓球选拔 0.2
（2）2022年篮球队选拔 0.2
（3）定向越野 0.2
（4）荧光夜跑0.2</t>
  </si>
  <si>
    <t>戢浩然</t>
  </si>
  <si>
    <t>（1）“先进团支部”班级:0.25分 （2）心理健康讲座：0.2分</t>
  </si>
  <si>
    <t>（1）23年3月15日学者面对面讲座：0.2分（2）广东农产品加工产业发展现状与趋势讲座 0.2 分</t>
  </si>
  <si>
    <t>周孟新</t>
  </si>
  <si>
    <t>（1）“先进团支部”班级:0.25分</t>
  </si>
  <si>
    <t>（1）乒乓球选拔0.2分；（2）参与定向越野大赛0.2分</t>
  </si>
  <si>
    <t>刘慧、莫哲淇</t>
  </si>
  <si>
    <t>杨湧，蔡敏瑜</t>
  </si>
  <si>
    <t>（1）院先进团支部，0.25分；（2）院五四红旗团支部，0.25分；</t>
  </si>
  <si>
    <t>0.5分</t>
  </si>
  <si>
    <t>程凡姝</t>
  </si>
  <si>
    <t>先进团支部、“精力沛杯”知识竞赛</t>
  </si>
  <si>
    <t>翟慧潺</t>
  </si>
  <si>
    <r>
      <rPr>
        <sz val="11"/>
        <color theme="1"/>
        <rFont val="宋体"/>
        <charset val="134"/>
      </rPr>
      <t>4.20</t>
    </r>
    <r>
      <rPr>
        <sz val="11"/>
        <color theme="1"/>
        <rFont val="宋体"/>
        <charset val="134"/>
      </rPr>
      <t>防电信诈骗讲座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青年大学习</t>
    </r>
    <r>
      <rPr>
        <sz val="11"/>
        <color theme="1"/>
        <rFont val="宋体"/>
        <charset val="134"/>
      </rPr>
      <t>”</t>
    </r>
    <r>
      <rPr>
        <sz val="11"/>
        <color theme="1"/>
        <rFont val="宋体"/>
        <charset val="134"/>
      </rPr>
      <t>先进团支部</t>
    </r>
    <r>
      <rPr>
        <sz val="11"/>
        <color theme="1"/>
        <rFont val="宋体"/>
        <charset val="134"/>
      </rPr>
      <t xml:space="preserve"> 0.25</t>
    </r>
    <r>
      <rPr>
        <sz val="11"/>
        <color theme="1"/>
        <rFont val="宋体"/>
        <charset val="134"/>
      </rPr>
      <t>分</t>
    </r>
  </si>
  <si>
    <t>黄溱颖</t>
  </si>
  <si>
    <r>
      <rPr>
        <sz val="11"/>
        <color theme="1"/>
        <rFont val="宋体"/>
        <charset val="134"/>
      </rPr>
      <t>参与</t>
    </r>
    <r>
      <rPr>
        <sz val="11"/>
        <color theme="1"/>
        <rFont val="宋体"/>
        <charset val="134"/>
      </rPr>
      <t>2023</t>
    </r>
    <r>
      <rPr>
        <sz val="11"/>
        <color theme="1"/>
        <rFont val="宋体"/>
        <charset val="134"/>
      </rPr>
      <t>年</t>
    </r>
    <r>
      <rPr>
        <sz val="11"/>
        <color theme="1"/>
        <rFont val="宋体"/>
        <charset val="134"/>
      </rPr>
      <t>4</t>
    </r>
    <r>
      <rPr>
        <sz val="11"/>
        <color theme="1"/>
        <rFont val="宋体"/>
        <charset val="134"/>
      </rPr>
      <t>月</t>
    </r>
    <r>
      <rPr>
        <sz val="11"/>
        <color theme="1"/>
        <rFont val="宋体"/>
        <charset val="134"/>
      </rPr>
      <t>20</t>
    </r>
    <r>
      <rPr>
        <sz val="11"/>
        <color theme="1"/>
        <rFont val="宋体"/>
        <charset val="134"/>
      </rPr>
      <t>日电信网络诈骗研究生专场宣讲会</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先进团支部</t>
    </r>
    <r>
      <rPr>
        <sz val="11"/>
        <color theme="1"/>
        <rFont val="宋体"/>
        <charset val="134"/>
      </rPr>
      <t>”</t>
    </r>
    <r>
      <rPr>
        <sz val="11"/>
        <color theme="1"/>
        <rFont val="宋体"/>
        <charset val="134"/>
      </rPr>
      <t>的全体团员及参学群众均可加</t>
    </r>
    <r>
      <rPr>
        <sz val="11"/>
        <color theme="1"/>
        <rFont val="宋体"/>
        <charset val="134"/>
      </rPr>
      <t>0.25</t>
    </r>
    <r>
      <rPr>
        <sz val="11"/>
        <color theme="1"/>
        <rFont val="宋体"/>
        <charset val="134"/>
      </rPr>
      <t>综测分</t>
    </r>
    <r>
      <rPr>
        <sz val="11"/>
        <color theme="1"/>
        <rFont val="宋体"/>
        <charset val="134"/>
      </rPr>
      <t xml:space="preserve">
</t>
    </r>
  </si>
  <si>
    <t>李伟芳</t>
  </si>
  <si>
    <t>（1）院先进团支部</t>
  </si>
  <si>
    <t>0.25分</t>
  </si>
  <si>
    <t>黄惠书</t>
  </si>
  <si>
    <t>吴清平</t>
  </si>
  <si>
    <t>先进团支部</t>
  </si>
  <si>
    <t>周润</t>
  </si>
  <si>
    <t>先进团支部 0.25分</t>
  </si>
  <si>
    <t>向鹏成</t>
  </si>
  <si>
    <r>
      <rPr>
        <sz val="11"/>
        <color rgb="FF000000"/>
        <rFont val="宋体"/>
        <charset val="134"/>
      </rPr>
      <t>防电信诈骗讲座</t>
    </r>
    <r>
      <rPr>
        <sz val="11"/>
        <color rgb="FF000000"/>
        <rFont val="宋体"/>
        <charset val="134"/>
      </rPr>
      <t xml:space="preserve"> 0.2</t>
    </r>
    <r>
      <rPr>
        <sz val="11"/>
        <color rgb="FF000000"/>
        <rFont val="宋体"/>
        <charset val="134"/>
      </rPr>
      <t>分</t>
    </r>
  </si>
  <si>
    <t>食品加工与安全</t>
  </si>
  <si>
    <t>谢君婷</t>
  </si>
  <si>
    <t>全日制专业硕士</t>
  </si>
  <si>
    <t>先进团支部＋0.25，五四红旗团支部+0.5</t>
  </si>
  <si>
    <t>SCI 1区 Recent advances in health benefits and bioavailability of dietary astaxanthin and its isomers.Food chemistry,首发时间：2023.03.作者排序：2 （1作为自己导师）30分。SCI 1区：Astaxanthin reduces fat storage in fat-6/fat-7 dependent manner determined by Caenorhabditis elegans—a critical and unique tool.Food&amp;function,首发时间：2023.07.作者排序：1   30分</t>
  </si>
  <si>
    <t>SCI 1区 Recent advances in health benefits and bioavailability of dietary astaxanthin and its isomers.Food chemistry 30分。SCI 1区：Astaxanthin reduces fat storage in fat-6/fat-7 dependent manner determined by Caenorhabditis elegans—a critical and unique tool.Food&amp;function   30分</t>
  </si>
  <si>
    <t>女子篮球选拔赛 0.2，女子乒乓球选拔赛 0.2，食品学院趣味运动会0.2，</t>
  </si>
  <si>
    <t>女子篮球选拔赛 0.2，女子乒乓球选拔赛 0.2，食品学院趣味运动会0.2，2022年12月14日农产品加工学术讲座0.2分（科研成绩达上限）。</t>
  </si>
  <si>
    <t>生物与医药</t>
  </si>
  <si>
    <t>周苏斌</t>
  </si>
  <si>
    <t>司徒文贝</t>
  </si>
  <si>
    <t>（1）21级硕士2班获得先进团支部称号 0.25分；
（2）21级硕士2班获得校级五四红旗团支部 0.5分；
（3）食品学院团委获得2022-2023年度华南农业大学五四红旗团委 0.25分；
（4）担任团委研究生会副书记 4分
（5）“学习二十大、永远跟党走、奋进新征程”主题手帐活动二等奖 0.3分
（6）参与23届华南农业大学膳食管理委员会“光盘行动”有奖竞答活动 0.2分
（7）参与“4.20防电信诈骗讲座” 0.2分
（8）参加红旗学生会（研究生会）评比述职   0.2分
（9）获得校级五四“优秀团干”2分
（10）担任食品学院第三党支部组织委员 1分（原2分）
（11）参与线上文体打卡活动  0.2分
（12）参与“11月2日食品大讲堂” 0.2分
（13）参加食品安全科普大赛  0.2分</t>
  </si>
  <si>
    <t xml:space="preserve">（1）参加高福专题学术讲座  0.2分
（2）参与华南农业大学实验技能创新大赛 0.2分
（3）以第一作者发表SCI 二区论文 《Different molecular structure of zeolite imidazole acid framework with curcumin loading and its antibacterial property》  期刊名《Food Bioscience》 23.07.28   24分
（4）以第一作者发表SCI 三区论文 《Effect of Chitosan Molecular Structure on the Storage and Controlled-Releasing Property of Double-Layer Particles for Bioactive Proteins Oral Administration》 期刊名《International Journal of Food Science &amp; Technology》  22.09.29  18分
</t>
  </si>
  <si>
    <t>（1）参与2022年男子篮球队选拔赛  0.2分
（2）参与2022年乒乓球队选拔赛    0.2分
（3）参与2022年院运会田赛跳远    0.2分
（4）参与定向越野初赛             0.2分
（5）参加趣味运动会               0.2分
（6）参加第二届夜间超级迷宫定向赛暨校队选拔赛   0.2分</t>
  </si>
  <si>
    <t>53.1分</t>
  </si>
  <si>
    <t>赵文俊</t>
  </si>
  <si>
    <t>（1） 4.20参与防电信网络诈骗研究生专场宣讲会 0.2分。
（2） 11.27参与心理健康讲座 0.2分。
（3） 3月参与国奖分享 0.2分。
（4） 获得华南农业大学“社区党员之星”标兵奖 0.6分。
（5） 获得21级硕士7班先进团支部称号 0.25分。</t>
  </si>
  <si>
    <t>（1） 4.20参与防电信网络诈骗研究生专场宣讲会 0.2分。
（2） 11.27参与心理健康讲座 0.2分。
（3） 3月参与国奖分享 0.2分。
（4） 获得华南农业大学“社区党员之星”标兵奖 1.2分。
（5） 获得21级硕士7班先进团支部称号 0.25分。</t>
  </si>
  <si>
    <t>(1) Probiotic-fermented Portulaca oleracea L. alleviated DNFB-induced atopic dermatitis by inhibiting the NF-κB signaling pathway，Journal of Ethnopharmacology，2023年5月5日，第一作者，24分。
(2) 芽孢杆菌DU-106 裂解物对2,4-二硝基氟苯诱导的特应性皮炎小鼠的治疗作用，微生物学通报，2023年3月22日，第一作者，7分。
(3) CN116024153A-一种灭活芽孢杆菌的制备方法及其应用。发明专利公开，第二（导师第一），4分。
(4) 食品学院第十二届综述大赛参与 0.2分。
(5) 参与学术讲座-12.14广东农产品加工产业发展现状与趋势 0.2分。
(6) 参与学术讲座-11.10专利辅导讲座 0.2分
(7) 华南农业大学创客杯铜奖获奖成员 0.8分</t>
  </si>
  <si>
    <t xml:space="preserve">（1） 参与食品学院男子篮球队选拔赛 0.2分 
（2） 参与食品学院男子乒乓球队选拔赛 0.2分 </t>
  </si>
  <si>
    <t>社区党员之星标兵奖加1.2分，属于模范引领</t>
  </si>
  <si>
    <t>王晓颖</t>
  </si>
  <si>
    <t>王丽</t>
  </si>
  <si>
    <t>（1）生物工程研究生第一党支部副书记 3分
（2）“光盘行动”有奖竞答 0.2分
（3）参加2022年11月2日“食品大讲堂” 0.2分
（4）参加2022年11月27日心理健康讲座 0.2分
（5）参加“共抗艾滋，共享健康”线上讲座活动 0.2分
（6）参加2023年4月20日防电信网络诈骗研究生专场宣讲会 0.2分
（7）参加“线上文体打卡活动” 0.2分
（8）参加2022年10月19日“新生杯”写作大赛 0.2分
（9）食品学院研究生“青年大学习”先进团支部 0.25分</t>
  </si>
  <si>
    <t>（1）SCI 1区（标题：Soy isoflavone-specific biotransformation product S-equol in the colon: physiological functions, transformation mechanisms, and metabolic regulatory pathways，期刊名：critical reviews in food science and nutrition，接收年月：2022年12月，作者排序第1） 30分
（2）参加2022年12月14日广东农产品加工产业发展现状与趋势讲座 0.2分
（3）参加2022年11月10日专利辅导讲座 0.2分
（4）参加2022年实验技能创新大赛 0.2分
（5）参加2022年“丁颖杯”发明创意大赛 0.2分</t>
  </si>
  <si>
    <t>（1）参与篮球选拔 0.2分
（2）乒乓球选拔 0.2分
（3）食品学院院运会参与女子立定跳远 0.2分
（4）参加定向越野团体赛 0.2分
（5）第二届夜间超级迷宫定向赛暨校队选拔赛 0.2分</t>
  </si>
  <si>
    <t>曾诗蔼</t>
  </si>
  <si>
    <t xml:space="preserve">（1）4.27大豆科普决赛讲座 参与0.2分
（2）11.2 食品大讲堂 参与0.2分
（3）线下电信防诈骗 参与0.2分 
（4）线上文体打卡活动 参与0.2分 
（5）院级先进团支部 0.25分
（6）院级五四红旗团支部 0.25分
</t>
  </si>
  <si>
    <r>
      <rPr>
        <sz val="11"/>
        <color rgb="FF000000"/>
        <rFont val="宋体"/>
        <charset val="134"/>
      </rPr>
      <t>（</t>
    </r>
    <r>
      <rPr>
        <sz val="12"/>
        <rFont val="宋体"/>
        <charset val="134"/>
      </rPr>
      <t xml:space="preserve">1）SCI 1区（标题Time-specific ultrasonic treatment of litchi thaumatin-like protein inhibits inflammatory response in RAW264.7 macrophages via NF-κB and MAPK transduction pathways，期刊名Ultrasonics Sonochemistry，接收2023年3月，作者排序第1） 30分；
（2）食品学院第十二届综述大赛参与 0.2分；
（3）12.14农产品加工 参与0.2分
（4）6.8 研究生学术论坛决赛 参与0.2分
（5）6.6 第十七期食品大讲堂 参与0.2分
（6）创客杯院级第二 0.5分
（7）李锦记 参与0.2分
（8）丁颖杯 院级第一 0.6分
（9）IFF大赛 参与0.2分
（10）2022年华南农业大学食品学院实验技能创新大赛 参与0.2分
（11）5.19 合理膳食健康人生 参与0.2分
（12）互联网+ 参与0.2分
</t>
    </r>
  </si>
  <si>
    <r>
      <rPr>
        <sz val="11"/>
        <color rgb="FFFF0000"/>
        <rFont val="宋体"/>
        <charset val="134"/>
      </rPr>
      <t>（</t>
    </r>
    <r>
      <rPr>
        <sz val="12"/>
        <rFont val="宋体"/>
        <charset val="134"/>
      </rPr>
      <t xml:space="preserve">1）SCI 1区（标题Time-specific ultrasonic treatment of litchi thaumatin-like protein inhibits inflammatory response in RAW264.7 macrophages via NF-κB and MAPK transduction pathways，期刊名Ultrasonics Sonochemistry，接收2023年3月，作者排序第1） 30分；
（2）食品学院第十二届综述大赛参与 0.2分；
（3）12.14农产品加工 参与0.2分
（4）6.8 研究生学术论坛决赛 参与0.2分
（5）6.6 第十七期食品大讲堂 参与0.2分
（6）创客杯院级第二 0.5分
（7）李锦记 参与0.2分
（8）丁颖杯 院级第一 0.6分
（9）IFF大赛 参与0.2分
（10）2022年华南农业大学食品学院实验技能创新大赛 参与0.2分
（11）5.19 合理膳食健康人生 参与0.2分
（12）互联网+ 参与0.2分
</t>
    </r>
  </si>
  <si>
    <t xml:space="preserve">（1）参与食品学院院运会立定跳远 提前赛 参与0.2分；
（2）荧光夜跑 参与0.2分
（3）定向越野 参与0.2分 
（4）篮球选拔 参与0.2分
（5）兵乓球选拔 参与0.2分
（6）趣味运动会 参与0.2分
</t>
  </si>
  <si>
    <t>游潜</t>
  </si>
  <si>
    <t>198788885896</t>
  </si>
  <si>
    <t xml:space="preserve">（1）班级心理委员 2分；（2）院级先进团支部0.25分；
（3）院级五四红旗团支部 0.25分； 
（4）参加防电信网络诈骗研究生专场宣讲会 0.2分
</t>
  </si>
  <si>
    <t xml:space="preserve">（1）SCI 1区（A multi-block data approach to assessing beef quality: ComDim analysis of hyperspectral imaging, 1H NMR, electronic nose and quality parameters data，Food Chemistry，接收年月2023.06.01，作者排序第1） 30分  ；（2）参与食品学院2022-2023年度研究生文献综述大赛 0.2分； </t>
  </si>
  <si>
    <t xml:space="preserve">（1）参加篮球队选拔 0.2分；
（2）参加乒乓球队选拔 0.2分
</t>
  </si>
  <si>
    <t>曾介玉</t>
  </si>
  <si>
    <t>（1）先进团支部团员0.25；
（2）食品工程研究生第三党支部副书记，3分；（3）线下宣讲会，防电信网络诈骗专场，2023.04.20，0.2分</t>
  </si>
  <si>
    <t>（1）SCI 2区（标题：Sacha inchi albumin delays skin-aging by alleviating inflammation, oxidative stress and regulating gut microbiota in D-Galactose induced aging mice，期刊名：Journal of the science of food and agriculture，24分，接收年月：2023年3月，作者排序：第1 。
（2）食品学院 心理健康讲座 0.2分，
农产品加工产业发展现状与趋势讲座0.2 分。
（3）参加文献综述大赛 0.2分
（4）一项公开专利：一种紫山药茶乳饮料的制作方法 4分</t>
  </si>
  <si>
    <t>（1） 参与食品学院院运会女子4*100 m比赛 0.2分；
（2） 参加乒乓球选拔赛 0.2分
（3） 参加定向越野选拔赛 0.2分
（4） 华南农业大学线上文体打卡活动 0.2
（5）荧光夜跑活动 0.2分
（6）2022年广东省“模拟提案征集活动”0.2分</t>
  </si>
  <si>
    <t>线上打卡属于集体活动，位置移动，分数不变</t>
  </si>
  <si>
    <t>谢佩纯</t>
  </si>
  <si>
    <t>（1）先进团支部 0.25分</t>
  </si>
  <si>
    <t>（1）先进团支部 0.25分（2）优秀党支部0.25</t>
  </si>
  <si>
    <t>（1）SCI Ⅰ区（标题：Dietary 5-demethylnobiletin attenuated dextran sulfate sodium-induced colitis in mice by inhibiting immune response and regulating gut microbiota，期刊名FOOD &amp; FUNCTION ，接受年月2023年6月，作者排序第1）30分                        （2）食品学院第12届综述大赛 0.2分       （3）参加心理健康讲座 0.2分</t>
  </si>
  <si>
    <t>（1）参与食品学院院运会女子三级跳项目比赛 第七名  0.4分； 
（2）参加食品学院乒乓球选拔赛  0.2分；
（3）参加第65届定向越野选拔赛（团队赛） 0.2分；
（4）参加趣味运动会  0.2分；
（5）参加荧光夜跑  0.2分；
（6）参加防电信网络诈骗研究生专场宣讲会 0.2分
（7）参加“线上文体打卡活动”线上音乐打卡  0.2分  
（8）参加食品安全科普大赛观众 0.2分
（9）参加易班嘉年华定向越野  0.2分  
参加“线上文体打卡活动”线上体育打卡 0.2分</t>
  </si>
  <si>
    <r>
      <rPr>
        <sz val="11"/>
        <color theme="1"/>
        <rFont val="宋体"/>
        <charset val="134"/>
      </rPr>
      <t xml:space="preserve">（1）参与食品学院院运会女子三级跳项目比赛 第七名  0.4分； 
（2）参加食品学院乒乓球选拔赛  0.2分；
（3）参加第65届定向越野选拔赛（团队赛） 0.2分；
（4）参加趣味运动会  0.2分；
（5）参加荧光夜跑  0.2分；
（6）参加防电信网络诈骗研究生专场宣讲会 0.2分
（7）参加“线上文体打卡活动”线上音乐打卡  0.2分  </t>
    </r>
    <r>
      <rPr>
        <b/>
        <sz val="11"/>
        <color rgb="FFFF0000"/>
        <rFont val="宋体"/>
        <charset val="134"/>
      </rPr>
      <t>（与体育重复加分</t>
    </r>
    <r>
      <rPr>
        <sz val="11"/>
        <color theme="1"/>
        <rFont val="宋体"/>
        <charset val="134"/>
      </rPr>
      <t xml:space="preserve">）
（8）参加食品安全科普大赛观众 0.2分
（9）参加易班嘉年华定向越野  0.2分  
</t>
    </r>
  </si>
  <si>
    <t>冯晓璇</t>
  </si>
  <si>
    <r>
      <rPr>
        <sz val="11"/>
        <color theme="1"/>
        <rFont val="宋体"/>
        <charset val="134"/>
      </rPr>
      <t>（</t>
    </r>
    <r>
      <rPr>
        <sz val="11"/>
        <color theme="1"/>
        <rFont val="宋体"/>
        <charset val="134"/>
      </rPr>
      <t>1</t>
    </r>
    <r>
      <rPr>
        <sz val="11"/>
        <color theme="1"/>
        <rFont val="宋体"/>
        <charset val="134"/>
      </rPr>
      <t>）非学术讲座</t>
    </r>
    <r>
      <rPr>
        <sz val="11"/>
        <color theme="1"/>
        <rFont val="宋体"/>
        <charset val="134"/>
      </rPr>
      <t xml:space="preserve"> 2022.11.2</t>
    </r>
    <r>
      <rPr>
        <sz val="11"/>
        <color theme="1"/>
        <rFont val="宋体"/>
        <charset val="134"/>
      </rPr>
      <t>食品大讲堂</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）集体活动</t>
    </r>
    <r>
      <rPr>
        <sz val="11"/>
        <color theme="1"/>
        <rFont val="宋体"/>
        <charset val="134"/>
      </rPr>
      <t xml:space="preserve"> 2023.3.15 </t>
    </r>
    <r>
      <rPr>
        <sz val="11"/>
        <color theme="1"/>
        <rFont val="宋体"/>
        <charset val="134"/>
      </rPr>
      <t>学者面对面</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）集体活动</t>
    </r>
    <r>
      <rPr>
        <sz val="11"/>
        <color theme="1"/>
        <rFont val="宋体"/>
        <charset val="134"/>
      </rPr>
      <t xml:space="preserve"> 2023.6.6 </t>
    </r>
    <r>
      <rPr>
        <sz val="11"/>
        <color theme="1"/>
        <rFont val="宋体"/>
        <charset val="134"/>
      </rPr>
      <t>食品大讲堂第十七期讲座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）参加</t>
    </r>
    <r>
      <rPr>
        <sz val="11"/>
        <color theme="1"/>
        <rFont val="宋体"/>
        <charset val="134"/>
      </rPr>
      <t>“</t>
    </r>
    <r>
      <rPr>
        <sz val="11"/>
        <color theme="1"/>
        <rFont val="宋体"/>
        <charset val="134"/>
      </rPr>
      <t>线上文体打卡活动</t>
    </r>
    <r>
      <rPr>
        <sz val="11"/>
        <color theme="1"/>
        <rFont val="宋体"/>
        <charset val="134"/>
      </rPr>
      <t>”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）食品学院研究生</t>
    </r>
    <r>
      <rPr>
        <sz val="11"/>
        <color theme="1"/>
        <rFont val="宋体"/>
        <charset val="134"/>
      </rPr>
      <t>“</t>
    </r>
    <r>
      <rPr>
        <sz val="11"/>
        <color theme="1"/>
        <rFont val="宋体"/>
        <charset val="134"/>
      </rPr>
      <t>青年大学习</t>
    </r>
    <r>
      <rPr>
        <sz val="11"/>
        <color theme="1"/>
        <rFont val="宋体"/>
        <charset val="134"/>
      </rPr>
      <t>”</t>
    </r>
    <r>
      <rPr>
        <sz val="11"/>
        <color theme="1"/>
        <rFont val="宋体"/>
        <charset val="134"/>
      </rPr>
      <t>先进团支部</t>
    </r>
    <r>
      <rPr>
        <sz val="11"/>
        <color theme="1"/>
        <rFont val="宋体"/>
        <charset val="134"/>
      </rPr>
      <t xml:space="preserve"> 0.25</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6</t>
    </r>
    <r>
      <rPr>
        <sz val="11"/>
        <color theme="1"/>
        <rFont val="宋体"/>
        <charset val="134"/>
      </rPr>
      <t>）食品学院</t>
    </r>
    <r>
      <rPr>
        <sz val="11"/>
        <color theme="1"/>
        <rFont val="宋体"/>
        <charset val="134"/>
      </rPr>
      <t>“</t>
    </r>
    <r>
      <rPr>
        <sz val="11"/>
        <color theme="1"/>
        <rFont val="宋体"/>
        <charset val="134"/>
      </rPr>
      <t>学习二十大、永远跟党走、奋进新征程</t>
    </r>
    <r>
      <rPr>
        <sz val="11"/>
        <color theme="1"/>
        <rFont val="宋体"/>
        <charset val="134"/>
      </rPr>
      <t>”</t>
    </r>
    <r>
      <rPr>
        <sz val="11"/>
        <color theme="1"/>
        <rFont val="宋体"/>
        <charset val="134"/>
      </rPr>
      <t>主题手账创作活动</t>
    </r>
    <r>
      <rPr>
        <sz val="11"/>
        <color theme="1"/>
        <rFont val="宋体"/>
        <charset val="134"/>
      </rPr>
      <t xml:space="preserve"> </t>
    </r>
    <r>
      <rPr>
        <sz val="11"/>
        <color theme="1"/>
        <rFont val="宋体"/>
        <charset val="134"/>
      </rPr>
      <t>二等奖</t>
    </r>
    <r>
      <rPr>
        <sz val="11"/>
        <color theme="1"/>
        <rFont val="宋体"/>
        <charset val="134"/>
      </rPr>
      <t xml:space="preserve"> 0.3</t>
    </r>
    <r>
      <rPr>
        <sz val="11"/>
        <color theme="1"/>
        <rFont val="宋体"/>
        <charset val="134"/>
      </rPr>
      <t>分</t>
    </r>
    <r>
      <rPr>
        <sz val="11"/>
        <color theme="1"/>
        <rFont val="宋体"/>
        <charset val="134"/>
      </rPr>
      <t xml:space="preserve">
</t>
    </r>
  </si>
  <si>
    <r>
      <rPr>
        <sz val="11"/>
        <color theme="1"/>
        <rFont val="宋体"/>
        <charset val="134"/>
      </rPr>
      <t>（</t>
    </r>
    <r>
      <rPr>
        <sz val="11"/>
        <color theme="1"/>
        <rFont val="宋体"/>
        <charset val="134"/>
      </rPr>
      <t>1</t>
    </r>
    <r>
      <rPr>
        <sz val="11"/>
        <color theme="1"/>
        <rFont val="宋体"/>
        <charset val="134"/>
      </rPr>
      <t>）</t>
    </r>
    <r>
      <rPr>
        <sz val="11"/>
        <color theme="1"/>
        <rFont val="宋体"/>
        <charset val="134"/>
      </rPr>
      <t>SCI 1</t>
    </r>
    <r>
      <rPr>
        <sz val="11"/>
        <color theme="1"/>
        <rFont val="宋体"/>
        <charset val="134"/>
      </rPr>
      <t>区（标题：</t>
    </r>
    <r>
      <rPr>
        <sz val="11"/>
        <color theme="1"/>
        <rFont val="宋体"/>
        <charset val="134"/>
      </rPr>
      <t>Recent advances in the detection of pathogenic microorganisms and toxins based on field-effect transistor biosensors</t>
    </r>
    <r>
      <rPr>
        <sz val="11"/>
        <color theme="1"/>
        <rFont val="宋体"/>
        <charset val="134"/>
      </rPr>
      <t>，期刊名：</t>
    </r>
    <r>
      <rPr>
        <sz val="11"/>
        <color theme="1"/>
        <rFont val="宋体"/>
        <charset val="134"/>
      </rPr>
      <t>CRITICAL REVIEWS IN FOOD SCIENCE AND NUTRITION</t>
    </r>
    <r>
      <rPr>
        <sz val="11"/>
        <color theme="1"/>
        <rFont val="宋体"/>
        <charset val="134"/>
      </rPr>
      <t>，接受年月：</t>
    </r>
    <r>
      <rPr>
        <sz val="11"/>
        <color theme="1"/>
        <rFont val="宋体"/>
        <charset val="134"/>
      </rPr>
      <t>2023</t>
    </r>
    <r>
      <rPr>
        <sz val="11"/>
        <color theme="1"/>
        <rFont val="宋体"/>
        <charset val="134"/>
      </rPr>
      <t>年</t>
    </r>
    <r>
      <rPr>
        <sz val="11"/>
        <color theme="1"/>
        <rFont val="宋体"/>
        <charset val="134"/>
      </rPr>
      <t>4</t>
    </r>
    <r>
      <rPr>
        <sz val="11"/>
        <color theme="1"/>
        <rFont val="宋体"/>
        <charset val="134"/>
      </rPr>
      <t>月，作者排序第</t>
    </r>
    <r>
      <rPr>
        <sz val="11"/>
        <color theme="1"/>
        <rFont val="宋体"/>
        <charset val="134"/>
      </rPr>
      <t>1</t>
    </r>
    <r>
      <rPr>
        <sz val="11"/>
        <color theme="1"/>
        <rFont val="宋体"/>
        <charset val="134"/>
      </rPr>
      <t>）</t>
    </r>
    <r>
      <rPr>
        <sz val="11"/>
        <color theme="1"/>
        <rFont val="宋体"/>
        <charset val="134"/>
      </rPr>
      <t xml:space="preserve"> 30</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）学术讲座</t>
    </r>
    <r>
      <rPr>
        <sz val="11"/>
        <color theme="1"/>
        <rFont val="宋体"/>
        <charset val="134"/>
      </rPr>
      <t xml:space="preserve"> 2022.11.10</t>
    </r>
    <r>
      <rPr>
        <sz val="11"/>
        <color theme="1"/>
        <rFont val="宋体"/>
        <charset val="134"/>
      </rPr>
      <t>专利辅导讲座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）参加</t>
    </r>
    <r>
      <rPr>
        <sz val="11"/>
        <color theme="1"/>
        <rFont val="宋体"/>
        <charset val="134"/>
      </rPr>
      <t>2022</t>
    </r>
    <r>
      <rPr>
        <sz val="11"/>
        <color theme="1"/>
        <rFont val="宋体"/>
        <charset val="134"/>
      </rPr>
      <t>年实验技能创新大赛</t>
    </r>
    <r>
      <rPr>
        <sz val="11"/>
        <color theme="1"/>
        <rFont val="宋体"/>
        <charset val="134"/>
      </rPr>
      <t xml:space="preserve"> 0.2</t>
    </r>
    <r>
      <rPr>
        <sz val="11"/>
        <color theme="1"/>
        <rFont val="宋体"/>
        <charset val="134"/>
      </rPr>
      <t>分</t>
    </r>
    <r>
      <rPr>
        <sz val="11"/>
        <color theme="1"/>
        <rFont val="宋体"/>
        <charset val="134"/>
      </rPr>
      <t xml:space="preserve">
</t>
    </r>
  </si>
  <si>
    <r>
      <rPr>
        <sz val="11"/>
        <color theme="1"/>
        <rFont val="宋体"/>
        <charset val="134"/>
      </rPr>
      <t>（</t>
    </r>
    <r>
      <rPr>
        <sz val="11"/>
        <color theme="1"/>
        <rFont val="宋体"/>
        <charset val="134"/>
      </rPr>
      <t>1</t>
    </r>
    <r>
      <rPr>
        <sz val="11"/>
        <color theme="1"/>
        <rFont val="宋体"/>
        <charset val="134"/>
      </rPr>
      <t>）</t>
    </r>
    <r>
      <rPr>
        <sz val="11"/>
        <color theme="1"/>
        <rFont val="宋体"/>
        <charset val="134"/>
      </rPr>
      <t>2022</t>
    </r>
    <r>
      <rPr>
        <sz val="11"/>
        <color theme="1"/>
        <rFont val="宋体"/>
        <charset val="134"/>
      </rPr>
      <t>年女子篮球选拔赛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t>
    </r>
    <r>
      <rPr>
        <sz val="11"/>
        <color theme="1"/>
        <rFont val="宋体"/>
        <charset val="134"/>
      </rPr>
      <t>2022</t>
    </r>
    <r>
      <rPr>
        <sz val="11"/>
        <color theme="1"/>
        <rFont val="宋体"/>
        <charset val="134"/>
      </rPr>
      <t>年乒乓球队选拔赛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t>
    </r>
    <r>
      <rPr>
        <sz val="11"/>
        <color theme="1"/>
        <rFont val="宋体"/>
        <charset val="134"/>
      </rPr>
      <t>2022</t>
    </r>
    <r>
      <rPr>
        <sz val="11"/>
        <color theme="1"/>
        <rFont val="宋体"/>
        <charset val="134"/>
      </rPr>
      <t>年院运会</t>
    </r>
    <r>
      <rPr>
        <sz val="11"/>
        <color theme="1"/>
        <rFont val="宋体"/>
        <charset val="134"/>
      </rPr>
      <t xml:space="preserve"> </t>
    </r>
    <r>
      <rPr>
        <sz val="11"/>
        <color theme="1"/>
        <rFont val="宋体"/>
        <charset val="134"/>
      </rPr>
      <t>参与女子</t>
    </r>
    <r>
      <rPr>
        <sz val="11"/>
        <color theme="1"/>
        <rFont val="宋体"/>
        <charset val="134"/>
      </rPr>
      <t>100</t>
    </r>
    <r>
      <rPr>
        <sz val="11"/>
        <color theme="1"/>
        <rFont val="宋体"/>
        <charset val="134"/>
      </rPr>
      <t>米</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t>
    </r>
    <r>
      <rPr>
        <sz val="11"/>
        <color theme="1"/>
        <rFont val="宋体"/>
        <charset val="134"/>
      </rPr>
      <t>2022</t>
    </r>
    <r>
      <rPr>
        <sz val="11"/>
        <color theme="1"/>
        <rFont val="宋体"/>
        <charset val="134"/>
      </rPr>
      <t>年华南农业大学定向越野初赛</t>
    </r>
    <r>
      <rPr>
        <sz val="11"/>
        <color theme="1"/>
        <rFont val="宋体"/>
        <charset val="134"/>
      </rPr>
      <t xml:space="preserve"> </t>
    </r>
    <r>
      <rPr>
        <sz val="11"/>
        <color theme="1"/>
        <rFont val="宋体"/>
        <charset val="134"/>
      </rPr>
      <t>团队赛参赛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）参加第二届夜间超级迷宫定向赛暨校队选拔赛</t>
    </r>
    <r>
      <rPr>
        <sz val="11"/>
        <color theme="1"/>
        <rFont val="宋体"/>
        <charset val="134"/>
      </rPr>
      <t xml:space="preserve"> 0.2</t>
    </r>
    <r>
      <rPr>
        <sz val="11"/>
        <color theme="1"/>
        <rFont val="宋体"/>
        <charset val="134"/>
      </rPr>
      <t>分</t>
    </r>
    <r>
      <rPr>
        <sz val="11"/>
        <color theme="1"/>
        <rFont val="宋体"/>
        <charset val="134"/>
      </rPr>
      <t xml:space="preserve">
</t>
    </r>
  </si>
  <si>
    <t>曾雨</t>
  </si>
  <si>
    <t xml:space="preserve">(1)班级心理委员2分 
(2)防电信诈骗研究生专场宣讲会0.2分
(3)心理健康讲座0.2分
(4)先进团支部0.25分
</t>
  </si>
  <si>
    <t xml:space="preserve">（1）SCI 2区（标题By-Products of Fruit and Vegetables Antioxidant Properties of Extractable and Non-Extractable Phenolic Compounds，期刊名Antioxidants，作者排序第1）24分
（2）食品学院12届综述大赛参与 0.2分
（3）发明专利（一种从荔枝壳中高效绿色提取原花青素的方法，申请号：202310791951.4，作者排序第2，指导老师为第1）4分
（4）院创客杯二等奖0.5分
（5）原国家疾控中心主任高福专题讲座0.2分
（6）广东农产品加工现状与趋势讲座0.2分
（7）专利辅导讲座0.2分
（8）校创客杯参与0.2分
（9）院丁颖杯发明大赛B类第一名1.5分
（10）校丁颖杯发明大赛B类二等奖3分
</t>
  </si>
  <si>
    <t xml:space="preserve">（1）SCI 2区（标题By-Products of Fruit and Vegetables Antioxidant Properties of Extractable and Non-Extractable Phenolic Compounds，期刊名Antioxidants，作者排序第1）24分
（2）食品学院12届综述大赛参与 0.2分
（5）原国家疾控中心主任高福专题讲座0.2分
（6）广东农产品加工现状与趋势讲座0.2分
（7）专利辅导讲座0.2分
（8）校创客杯参与0.2分
（10）校丁颖杯发明大赛B类二等奖2分
</t>
  </si>
  <si>
    <t xml:space="preserve">（1）SCI 2区（标题By-Products of Fruit and Vegetables Antioxidant Properties of Extractable and Non-Extractable Phenolic Compounds，期刊名Antioxidants，作者排序第1）24分
（2）食品学院12届综述大赛参与 0.2分
（5）原国家疾控中心主任高福专题讲座0.2分
（6）广东农产品加工现状与趋势讲座0.2分
（7）专利辅导讲座0.2分
（8）校创客杯参与0.3分
（10）校丁颖杯发明大赛B类二等奖3分
</t>
  </si>
  <si>
    <t xml:space="preserve">（1）参与乒乓球选拔赛  0.2分
（2）参加篮球选拔赛  0.2分
（3）参加趣味运动会  0.2分
（4）院级定向越野比赛第二名  0.9分
（5）校级定向越野参与0.3分
</t>
  </si>
  <si>
    <t xml:space="preserve">（1）参与乒乓球选拔赛  0.2分
（2）参加篮球选拔赛  0.2分
（3）参加趣味运动会  0.2分
（4）院级定向越野比赛第二名  0.9分
（5）校级定向越野参与0.2分
</t>
  </si>
  <si>
    <t>同一项目获得多个奖项按最高奖项加分、校级比赛二等奖队长加2发明专利无公开证明材料、创客杯参与和获奖不能同时加、无二等奖证明材料，只能加参与分、定向越野只有院章算院级、</t>
  </si>
  <si>
    <t>食品工程</t>
  </si>
  <si>
    <t>严德林</t>
  </si>
  <si>
    <t>高向阳</t>
  </si>
  <si>
    <t>（1）院级优秀学生骨干 1分 
（2）班级团支书 3分 
（3）院级优秀党支部 0.25分
（4）院级先进团支部 0.25分
（5）“学习二十大，永远跟党走手账”第三名 0.2分
（6）“全心全意”提案大赛第二名 0.4分
（7）2022年广东省青少年模拟政协提案参与 0.2分
（8）第十三届迎新杯书画大赛参与 0.2分
（9）四院联合心理知识竞赛参与 0.2分
（10）2022年11月心里健康讲座参与 0.2分
（11）“共抗艾滋，共享健康”线上讲座参与 0.2分</t>
  </si>
  <si>
    <t>（1）英文文章（Correlation analysis between soluble sugars of soybean and mucus drawing length of fermented natto，Food Science and Technology，2022年12月，作者排序第1） 12分
（2）中文文章（PB试验结合BBD响应面法优化纳豆γ-聚谷氨酸发酵条件，食品工业科技，2023年7月，作者排序第1） 7分
（3）综述大赛参与 0.2分
（4）2022年华农实验技能创新大赛参与 0.2分
（5）2022年华农“丁颖杯”发明创意大赛参与 0.2分
（6）学术论坛参与 0.2分</t>
  </si>
  <si>
    <r>
      <rPr>
        <sz val="11"/>
        <color rgb="FF000000"/>
        <rFont val="宋体"/>
        <charset val="134"/>
      </rPr>
      <t>（1）</t>
    </r>
    <r>
      <rPr>
        <sz val="11"/>
        <color rgb="FF000000"/>
        <rFont val="Arial"/>
        <family val="2"/>
      </rPr>
      <t xml:space="preserve">	</t>
    </r>
    <r>
      <rPr>
        <sz val="11"/>
        <color rgb="FF000000"/>
        <rFont val="宋体"/>
        <charset val="134"/>
      </rPr>
      <t>第65届定向越野，获院级第二名  0.9分
（2）</t>
    </r>
    <r>
      <rPr>
        <sz val="11"/>
        <color rgb="FF000000"/>
        <rFont val="Arial"/>
        <family val="2"/>
      </rPr>
      <t xml:space="preserve">	</t>
    </r>
    <r>
      <rPr>
        <sz val="11"/>
        <color rgb="FF000000"/>
        <rFont val="宋体"/>
        <charset val="134"/>
      </rPr>
      <t>趣味运动会 0.2分
（3）</t>
    </r>
    <r>
      <rPr>
        <sz val="11"/>
        <color rgb="FF000000"/>
        <rFont val="Arial"/>
        <family val="2"/>
      </rPr>
      <t xml:space="preserve">	</t>
    </r>
    <r>
      <rPr>
        <sz val="11"/>
        <color rgb="FF000000"/>
        <rFont val="宋体"/>
        <charset val="134"/>
      </rPr>
      <t>院运会4×100接力 0.2分
（4）</t>
    </r>
    <r>
      <rPr>
        <sz val="11"/>
        <color rgb="FF000000"/>
        <rFont val="Arial"/>
        <family val="2"/>
      </rPr>
      <t xml:space="preserve">	</t>
    </r>
    <r>
      <rPr>
        <sz val="11"/>
        <color rgb="FF000000"/>
        <rFont val="宋体"/>
        <charset val="134"/>
      </rPr>
      <t>篮球选拔 0.2分
（5）</t>
    </r>
    <r>
      <rPr>
        <sz val="11"/>
        <color rgb="FF000000"/>
        <rFont val="Arial"/>
        <family val="2"/>
      </rPr>
      <t xml:space="preserve">	</t>
    </r>
    <r>
      <rPr>
        <sz val="11"/>
        <color rgb="FF000000"/>
        <rFont val="宋体"/>
        <charset val="134"/>
      </rPr>
      <t>乒乓球选拔 0.2分
（6）</t>
    </r>
    <r>
      <rPr>
        <sz val="11"/>
        <color rgb="FF000000"/>
        <rFont val="Arial"/>
        <family val="2"/>
      </rPr>
      <t xml:space="preserve">	</t>
    </r>
    <r>
      <rPr>
        <sz val="11"/>
        <color rgb="FF000000"/>
        <rFont val="宋体"/>
        <charset val="134"/>
      </rPr>
      <t>2023年第二期荧光夜跑 0.2分</t>
    </r>
  </si>
  <si>
    <r>
      <rPr>
        <sz val="11"/>
        <color rgb="FFFF0000"/>
        <rFont val="宋体"/>
        <charset val="134"/>
      </rPr>
      <t>（1）</t>
    </r>
    <r>
      <rPr>
        <sz val="11"/>
        <color rgb="FFFF0000"/>
        <rFont val="Arial"/>
        <family val="2"/>
      </rPr>
      <t xml:space="preserve">	</t>
    </r>
    <r>
      <rPr>
        <sz val="11"/>
        <color rgb="FFFF0000"/>
        <rFont val="宋体"/>
        <charset val="134"/>
      </rPr>
      <t>第65届定向越野，获院级第二名  0.9分
（2）</t>
    </r>
    <r>
      <rPr>
        <sz val="11"/>
        <color rgb="FFFF0000"/>
        <rFont val="Arial"/>
        <family val="2"/>
      </rPr>
      <t xml:space="preserve">	</t>
    </r>
    <r>
      <rPr>
        <sz val="11"/>
        <color rgb="FFFF0000"/>
        <rFont val="宋体"/>
        <charset val="134"/>
      </rPr>
      <t>趣味运动会 0.2分
（3）</t>
    </r>
    <r>
      <rPr>
        <sz val="11"/>
        <color rgb="FFFF0000"/>
        <rFont val="Arial"/>
        <family val="2"/>
      </rPr>
      <t xml:space="preserve">	</t>
    </r>
    <r>
      <rPr>
        <sz val="11"/>
        <color rgb="FFFF0000"/>
        <rFont val="宋体"/>
        <charset val="134"/>
      </rPr>
      <t>院运会4×100接力 0.2分
（4）</t>
    </r>
    <r>
      <rPr>
        <sz val="11"/>
        <color rgb="FFFF0000"/>
        <rFont val="Arial"/>
        <family val="2"/>
      </rPr>
      <t xml:space="preserve">	</t>
    </r>
    <r>
      <rPr>
        <sz val="11"/>
        <color rgb="FFFF0000"/>
        <rFont val="宋体"/>
        <charset val="134"/>
      </rPr>
      <t>篮球选拔 0.2分
（5）</t>
    </r>
    <r>
      <rPr>
        <sz val="11"/>
        <color rgb="FFFF0000"/>
        <rFont val="Arial"/>
        <family val="2"/>
      </rPr>
      <t xml:space="preserve">	</t>
    </r>
    <r>
      <rPr>
        <sz val="11"/>
        <color rgb="FFFF0000"/>
        <rFont val="宋体"/>
        <charset val="134"/>
      </rPr>
      <t>乒乓球选拔 0.2分
（6）</t>
    </r>
    <r>
      <rPr>
        <sz val="11"/>
        <color rgb="FFFF0000"/>
        <rFont val="Arial"/>
        <family val="2"/>
      </rPr>
      <t xml:space="preserve">	</t>
    </r>
    <r>
      <rPr>
        <sz val="11"/>
        <color rgb="FFFF0000"/>
        <rFont val="宋体"/>
        <charset val="134"/>
      </rPr>
      <t>2023年第二期荧光夜跑 0.2分</t>
    </r>
  </si>
  <si>
    <t>严德林、陈丹妮</t>
  </si>
  <si>
    <t>邱民键</t>
  </si>
  <si>
    <t xml:space="preserve">（1）、获得“优秀/先进/五四红旗” 0.5分
（2）、防电信网络诈骗研究生专场宣讲会 0.2分 
（3）、食品大讲堂 0.2分 
（4）、先进团支部 0.25分
</t>
  </si>
  <si>
    <t>（1）、广东农产品加工产业发展现状与趋势讲座 0.2分
（2）、食品学院实验室技能创新大赛 0.2分
（3）、丁颖杯发明创新大赛 0.2分
（4）、专利辅导讲座 0.2分 
（5）、SCI 2区，（标题 Ultrasound‐assisted reverse micelle extraction and characterization of tea protein from tea residue,期刊名 Journal of The Science of Food and Agriculture ，接收年月日 2022年12月7日，作者排序第一）24分</t>
  </si>
  <si>
    <t>（1）、参加食品学院运动会“男子铅球”比赛 0.2分，
（2）、食品学院研究生乒乓球队选拔赛 0.2分 
（3）、食品学院研究生男子篮球选拔赛 0.2分 
（4）、定向越野初赛 0.2分
（5）、第二期荧光夜跑 0.2分</t>
  </si>
  <si>
    <t>黄梓炜</t>
  </si>
  <si>
    <t>吴雪辉</t>
  </si>
  <si>
    <t>院级先进团支部  0.25分；院级五四红旗团支部  0.25分</t>
  </si>
  <si>
    <t>（1）SCI 3区（标题：Camellia oleifera Oil Body as a Delivery System for Curcumin: Encapsulation, Physical, and in Vitro Digestion Properties，期刊名：Food Biophysics，接收年月：2023年6月，作者排序第1）  18分；
（2）北大核心（标题：肉桂精油可食性复合膜的抑菌性能研究，期刊名：中国调味品，：接收年月：2022年12月，作者排序第1）  5分
（3）学术讲座  0.2分</t>
  </si>
  <si>
    <r>
      <rPr>
        <sz val="11"/>
        <color rgb="FF000000"/>
        <rFont val="宋体"/>
        <charset val="134"/>
      </rPr>
      <t>参与食品学院男子篮球队选拔</t>
    </r>
    <r>
      <rPr>
        <sz val="10.5"/>
        <rFont val="宋体"/>
        <charset val="134"/>
      </rPr>
      <t xml:space="preserve"> </t>
    </r>
    <r>
      <rPr>
        <sz val="12"/>
        <rFont val="宋体"/>
        <charset val="134"/>
      </rPr>
      <t xml:space="preserve"> 0.2分；食品学院乒乓球选拔  0.2分；定向越野  0.2分</t>
    </r>
  </si>
  <si>
    <r>
      <rPr>
        <sz val="11"/>
        <color rgb="FFFF0000"/>
        <rFont val="宋体"/>
        <charset val="134"/>
      </rPr>
      <t>参与食品学院男子篮球队选拔</t>
    </r>
    <r>
      <rPr>
        <sz val="10.5"/>
        <rFont val="宋体"/>
        <charset val="134"/>
      </rPr>
      <t xml:space="preserve"> </t>
    </r>
    <r>
      <rPr>
        <sz val="12"/>
        <rFont val="宋体"/>
        <charset val="134"/>
      </rPr>
      <t xml:space="preserve"> 0.2分；食品学院乒乓球选拔  0.2分；定向越野  0.2分</t>
    </r>
  </si>
  <si>
    <t>劳琳惠</t>
  </si>
  <si>
    <t>苗建银</t>
  </si>
  <si>
    <t>（1）心里健康讲座，2022.11.27，0.2分
（2）防电信网络诈骗研究生专场宣讲会，2023.4.20，0.2分
（3）华南农业大学线上宿舍文体打卡 0.2分
（4）先进党支部成员，0.25分
（5）食品学院 五四红旗团支部，0.25分
（6）院级先进团支部，0.25分</t>
  </si>
  <si>
    <t>（1）SCI 3区（标题Casein calcium-binding peptides: Preparation, characterization, and promotion of calcium uptake in Caco-2 cell monolayers，期刊名Process Biochemistry，接收2023年3月，作者排序第1）18分；
（2）食品学院第12届综述大赛参与 0.2分</t>
  </si>
  <si>
    <t>（1）食品学院研究生乒乓球队选拔赛参与，0.2分
（2）定向越野女子团队赛参与，0.2分
（3）食品学院研究生女子篮球球队选拔赛参与，0.2分
（4）院运会女子仰卧起做参与，0.2分
（5）23年华南农业大学第二期研究生荧光夜跑参与,0.2</t>
  </si>
  <si>
    <t>钟婉滢</t>
  </si>
  <si>
    <t>（1）优秀团员 2分
（2）五四红旗团支部 0.5分
（3）先进党支部 0.25分
（4）林学与风景园林学院毕业晚会第四名（团队） 0.2分
（5）参加研究生线上宿舍打卡活动证明 0.2分
（6）食品学院研究生会述职评议参与人员 0.2分
（7）参加防电信诈骗讲座 0.2分
（8）参加材料与能源学院毕业晚会 0.2分
（9）参加人文与法学院毕业晚会 0.2分
（10）参加生命科学学院毕业晚会 0.2分
（11）先进团支部 0.25分</t>
  </si>
  <si>
    <t>（1）校级优秀团员 2分
（2）校级五四红旗团支部 0.5分
（3）先进党支部 0.25分
（4）林学与风景园林学院毕业晚会第四名（团队） 0.2分
（5）参加研究生线上宿舍打卡活动证明 0.2分
（6）食品学院研究生会述职评议参与人员 0.2分
（7）参加防电信诈骗讲座 0.2分
（8）参加材料与能源学院毕业晚会 0.2分
（9）参加人文与法学院毕业晚会 0.2分（集体活动上限1分）
（10）先进团支部 0.25分</t>
  </si>
  <si>
    <t>（1）校级优秀团员 2分
（2）校级五四红旗团支部 0.5分
（3）先进党支部 0.25分
（4）林学与风景园林学院毕业晚会第四名（团队形式的集体院级二等奖只算一半分） 0.2分
（5）参加研究生线上宿舍打卡活动证明 0.2分
（6）食品学院研究生会述职评议参与人员 0.2分
（7）参加防电信诈骗讲座 0.2分
（8）参加材料与能源学院毕业晚会 0.2分
（10）先进团支部 0.25分</t>
  </si>
  <si>
    <t>（1）中文核心（《藜麦蛋白肽的酶解制备及体外降血脂与降尿酸活性研究》，食品工业科技，2023年5月） 7分
（2）专利（《一种兼具降血脂和降尿酸功能的活性肽及其制备方法与应用》，2023年5月已公开） 4分
（3）2023年综述大赛参与 0.2分
（4）食品安全科普大赛观众参与 0.2分
（5）6.8学术论坛参与 0.2分
（6）6月6日食品大讲堂（有我）第十七期讲座参与 0.2分
（7）12.14农产品加工学术讲座参与 0.2分</t>
  </si>
  <si>
    <t>（1）参与易班定向越野活动 第三名 0.5分
（2）参与2022年乒乓球队选拔赛 0.2分
（3）参与2022年水运会院50米蛙泳第三名 0.8分
（4）参与2022年水运会院接力第一名 1分
（5）参与第二期荧光夜跑活动 0.2分</t>
  </si>
  <si>
    <t>（1）班级组织委员 2分；（2）党支部组织委员 1分；（3）院级先进团支部0.25分；（4）院级五星红旗团支部 0.25分；（5）院级先进党支部 0.25分；（6）四院联合心理知识竞赛0.2分；（7）反电信网络诈骗研究生专场宣讲会0.2分；（8）华南农业大学第五届知识产权知识竞赛0.2分；（9）华南农业大学“精力沛杯”食品营养健康知识竞赛0.2分；（10）线上心理健康讲座—“舒心减压，赋能前行”0.2分；（11）医疗知识擂台赛决赛二等奖0.2分；（12）食品学院研究生会述职评议0.2分；（13）食品安全科普作品创作大赛（决赛）观众0.2分</t>
  </si>
  <si>
    <t>（1）班级组织委员 2分；（2）党支部组织委员 1分；（3）院级先进团支部0.25分；（4）院级五星红旗团支部 0.25分；（5）院级先进党支部 0.25分；（7）反电信网络诈骗研究生专场宣讲会0.2分；（10）线上心理健康讲座—“舒心减压，赋能前行”0.2分；（11）医疗知识擂台赛决赛二等奖0.4分；（12）食品学院研究生会述职评议0.2分；（13）食品安全科普作品创作大赛（决赛）观众0.2分 （14）线上文体打卡活动——音乐打卡0.2分</t>
  </si>
  <si>
    <t>（1）班级组织委员 2分；（2）党支部组织委员 1分；（3）院级先进团支部0.25分；（4）院级五星红旗团支部 0.25分；（5）院级先进党支部 0.25分；（7）反电信网络诈骗研究生专场宣讲会0.2分；（10）线上心理健康讲座—“舒心减压，赋能前行”0.2分；（11）医疗知识擂台赛决赛二等奖0.4分；（12）食品学院研究生会述职评议0.2分；（13）食品安全科普作品创作大赛（决赛）观众0.2分</t>
  </si>
  <si>
    <t>（1）中文核心前25%（《温-压结合处理对肌原纤维蛋白结构及凝胶特性的影响研究进展》，食品工业科技，2022-10-25，作者排序第1） 7分；（2）食品学院第十二届综述大赛参与 0.2分；（3）“丁颖杯”大学生创业计划竞赛0.2分；（4）学者面对面讲座-徐振林教授0.2分；（5）专利辅导讲座0.2分；（6）“科技特派员”系列讲座0.2分；（7）丁颖礼堂学术讲座-高福作专题报告0.2分；（8）食品大讲堂第十七期讲座-预制菜独角兽的练成0.2分</t>
  </si>
  <si>
    <t>（1）中文核心前25%（《温-压结合处理对肌原纤维蛋白结构及凝胶特性的影响研究进展》，食品工业科技，2022-10-25，作者排序第1） 7分；（2）食品学院第十二届综述大赛参与 0.2分；（3）“丁颖杯”大学生创业计划竞赛0.5分；（4）学者面对面讲座-徐振林教授0.2分；（5）专利辅导讲座0.2分；（6）“科技特派员”系列讲座0.2分；（7）丁颖礼堂学术讲座-高福作专题报告0.2分；（8）食品大讲堂第十七期讲座-预制菜独角兽的练成0.2分</t>
  </si>
  <si>
    <t>（1）食品学院院运会参与0.2分；（2）兵乓球选拔赛 0.2分；（3）篮球选拔赛0.2分；（4）趣味运动会 0.2分；（5）“爱地球，爱运动”荧光夜跑活动0.2分；（6）第二期荧光夜跑活动0.2分；（7）定向越野院级选拔赛0.2分；（8）食品学院水运会100米蛙泳第三名0.8分；（9）食品学院水运会50米接力第一名1.0分；（10）定向越野活动一等奖路线1.0分；（11）线上文体打卡活动——音乐打卡0.2分；（12）第二届夜间超级迷宫定向赛选拔赛0.2分</t>
  </si>
  <si>
    <t>（1）食品学院院运会参与0.2分；（2）兵乓球选拔赛 0.2分；（3）篮球选拔赛0.2分；（4）趣味运动会 0.2分；（5）“爱地球，爱运动”荧光夜跑活动0.2分；（6）第二期荧光夜跑活动0.2分；（7）定向越野院级选拔赛0.2分；（8）食品学院水运会100米蛙泳第三名0.8分；（9）食品学院水运会50米接力第一名1.0分；（10）定向越野活动一等奖路线1.0分；；（12）第二届夜间超级迷宫定向赛选拔赛0.2分</t>
  </si>
  <si>
    <t>集体活动上限为1分；班级和支部担任两个职务，第二个职务加分减半，集体活动上限1分，丁颖杯创业计划竞赛无获奖证明，只能按0.2参与分加，学者面对面属于集体活动</t>
  </si>
  <si>
    <t>邓晰文</t>
  </si>
  <si>
    <t>（1）“先进团支部”班级加分 0.25分；（2）“食品大讲堂”讲座加分 0.2分 ；（3）心理健康讲座加分 0.2分 ；（4）“学者面对面”讲座加分 0.2分 ；（5）防电信网络诈骗研究生专场宣讲会加分 0.2分 。</t>
  </si>
  <si>
    <r>
      <rPr>
        <sz val="11"/>
        <color rgb="FFFF0000"/>
        <rFont val="宋体"/>
        <charset val="134"/>
      </rPr>
      <t>（1）“先进团支部”班级加分 0.25分；</t>
    </r>
    <r>
      <rPr>
        <strike/>
        <sz val="11"/>
        <color rgb="FFFF0000"/>
        <rFont val="宋体"/>
        <charset val="134"/>
      </rPr>
      <t>（2）“食品大讲堂”讲座加分 0.2分 ；</t>
    </r>
    <r>
      <rPr>
        <sz val="11"/>
        <color rgb="FF000000"/>
        <rFont val="宋体"/>
        <charset val="134"/>
      </rPr>
      <t>（3）心理健康讲座加分 0.2分 ；</t>
    </r>
    <r>
      <rPr>
        <strike/>
        <sz val="11"/>
        <color rgb="FFFF0000"/>
        <rFont val="宋体"/>
        <charset val="134"/>
      </rPr>
      <t>（4）“学者面对面”讲座加分 0.2分 ；</t>
    </r>
    <r>
      <rPr>
        <sz val="11"/>
        <color rgb="FF000000"/>
        <rFont val="宋体"/>
        <charset val="134"/>
      </rPr>
      <t>（5）防电信网络诈骗研究生专场宣讲会加分 0.2分 。</t>
    </r>
  </si>
  <si>
    <t>（1）“先进团支部”班级加分 0.25分；（2）“学者面对面”讲座加分 0.2分 ；（3）“食品大讲堂”讲座加分 0.2分 （4）心理健康讲座加分 0.2分 ；（5）防电信网络诈骗研究生专场宣讲会加分 0.2分 。</t>
  </si>
  <si>
    <t>（1）北大核心文章（标题为余甘子提取物及其复配物对功能性消化不良小鼠的改善作用，期刊名为现代食品科技，接收年月为2023年1月，作者排序第1） 7分  ；（2）发明专利已公开 4分（题目为一种余甘子提取物的制备方法及其应用） ；（3）发明专利已公开 4分 （题目为余甘子提取物在制备保肝护肝产品中的应用）；（4）专利辅导讲座加分 0.2分 ；（5）“广东农产品加工产业发展现状与趋势”讲座加分 0.2分 ；</t>
  </si>
  <si>
    <t xml:space="preserve">（1）北大核心文章（标题为余甘子提取物及其复配物对功能性消化不良小鼠的改善作用，期刊名为现代食品科技，接收年月为2023年1月，作者排序第1） 7分  ；（2）发明专利已公开 4分（题目为一种余甘子提取物的制备方法及其应用） ；（3）发明专利已公开 4分 （题目为余甘子提取物在制备保肝护肝产品中的应用）；（4）专利辅导讲座加分 0.2分 ；（5）“广东农产品加工产业发展现状与趋势”讲座加分 0.2分 ；（4）“学者面对面”讲座加分 0.2分 ；（2）“食品大讲堂”讲座加分 0.2分 </t>
  </si>
  <si>
    <t>（1）参与食品学院院运会提前赛仰卧起坐项目比赛  0.3分； （2）参与食品学院研究生乒乓球队选拔赛  0.2分； （3）参与定向越野初赛团体赛  0.2分。</t>
  </si>
  <si>
    <r>
      <rPr>
        <sz val="11"/>
        <color rgb="FFFF0000"/>
        <rFont val="宋体"/>
        <charset val="134"/>
      </rPr>
      <t>（1）参与食品学院院运会提前赛仰卧起坐项目比赛</t>
    </r>
    <r>
      <rPr>
        <strike/>
        <sz val="11"/>
        <color rgb="FF000000"/>
        <rFont val="宋体"/>
        <charset val="134"/>
      </rPr>
      <t xml:space="preserve"> </t>
    </r>
    <r>
      <rPr>
        <strike/>
        <sz val="11"/>
        <color rgb="FFFF0000"/>
        <rFont val="宋体"/>
        <charset val="134"/>
      </rPr>
      <t xml:space="preserve"> 0.3分；</t>
    </r>
    <r>
      <rPr>
        <sz val="11"/>
        <color rgb="FFFF0000"/>
        <rFont val="宋体"/>
        <charset val="134"/>
      </rPr>
      <t>参与分为0.2</t>
    </r>
    <r>
      <rPr>
        <sz val="11"/>
        <color rgb="FF000000"/>
        <rFont val="宋体"/>
        <charset val="134"/>
      </rPr>
      <t>（2）参与食品学院研究生乒乓球队选拔赛  0.2分； （3）参与定向越野初赛团体赛  0.2分。</t>
    </r>
  </si>
  <si>
    <t>李景敏</t>
  </si>
  <si>
    <t>(1) 先进团支部 0.25分         （2）食品学院“五四红旗”团支部 0.25分 （3）2022年11月27日心理健康讲座 0.2分（4）2022年11月2日食品大讲堂 0.2分 （5）广东农产品加工产业发展现状与趋势讲座0.2分 （6）2023年3月15日学者面对面 0.2分（7）线上文体打卡活动 0.2分 （8）放电信网络诈骗研究生专场0.2分</t>
  </si>
  <si>
    <t>(1) 先进团支部 0.25分         （2）食品学院“五四红旗”团支部 0.25分 （3）2022年11月27日心理健康讲座 0.2分（4）2022年11月2日食品大讲堂 0.2分  （5）2023年3月15日学者面对面 0.2分（6）线上文体打卡活动 0.2分 （7）放电信网络诈骗研究生专场0.2分</t>
  </si>
  <si>
    <t>（1）EI论文：《二维纳米材料在食品安全检测中的研究进展》，期刊名字：食品科学，接收年月2023年2月；9分     （2）专利 ：《一种基于原位普鲁士蓝纳米酶检测苯佐卡因的方法》   4分 （3）食品学院第十二届综述大赛0.2分        （4）第三届研究生学术论坛三等奖1分</t>
  </si>
  <si>
    <t>（1）EI论文：《二维纳米材料在食品安全检测中的研究进展》，期刊名字：食品科学，接收年月2023年2月；9分     （2）专利 ：《一种基于原位普鲁士蓝纳米酶检测苯佐卡因的方法》   4分 （3）食品学院第十二届综述大赛0.2分        （4）第三届研究生学术论坛三等奖1分（5）广东农产品加工产业发展现状与趋势讲座0.2分</t>
  </si>
  <si>
    <t>（1）2022年食品学院研究生乒乓球选拔赛0.2分 （2）2022年食品学院运动会跳远0.2分（3）2022年食品学院研究生女子篮球选拔赛0.2 分（4）定向越野0.2分</t>
  </si>
  <si>
    <t>马朋</t>
  </si>
  <si>
    <t>郑华</t>
  </si>
  <si>
    <t>（1）院团委、研究生会主席团成员 4分 （2）校级优秀学干标兵 2.2分 （3）食品学院五四红旗团委 0.25分 （4）2022年食品学院食品工程研究生第二党支部宣传委员 1分（5）食品学院研究生“学习二十大、永远跟党走、奋进新征程”主题手账创作活动评选二等奖 0.3 分 （6）参会2022年红旗学生会（研究生会）评比述职 0.2 分 （7）2023年林风学院毕业晚会0.1 分 （8）2023年公共管理学院毕业晚会 0.2 分 （9）11月27日 心理健康讲座 0.2分 （10）3.15 学者面对面 0.2分 （11）2023年 预防网络诈骗研究生专场宣讲会 0.2 分 （12）2023年华南农业大学心理剧二等奖 0.8分 （13）2023.3.30，学者面对面 0.2分（14）2022-2023学年食品学院研究生“青年大学习”先进团支部 0.25 分（15）2022年广东省心理情景剧三等奖 1.5分 （16）食品学院“学习二十大 奋进新征程”主题微党课二等奖 0.4 分</t>
  </si>
  <si>
    <t>（1）中国核心期刊（标题低温低气流冷却对冷鲜鸡品质的影响，期刊名肉类研究，接收年月2023年2月，作者排序第1） 5分  ；（2）食品学院第12届综述大赛参与 0.2分 （3）广东农产品加工产业发展现状与趋势讲座 0.2 分</t>
  </si>
  <si>
    <t>（1）2023年定向越野团体赛 0.2分 （2）2023年华南农业大学第而期 荧光夜跑 0.2分 （3）易班嘉年华定向越野 0.2分（4）2022年食品学院男子篮球赛选拔 0.2分 （5）2022年食品学院研究生乒乓球队选拔赛0.2分 （6）2022年食品学院男子院运会提前赛5000 米0.2分</t>
  </si>
  <si>
    <t>林佳如</t>
  </si>
  <si>
    <t>（1）校级“优秀共青团员”2分（2）班级心理委员2分（3）院级五四红旗团支部 0.25分  （4）院级“优秀党支部”0.25分 （5）院级“先进团支部”0.25分（6）防电信诈骗研究生专场宣讲会 0.2 分  （7）学者面对面讲座0.2分 （8）广东农产品加工产业发展现状与趋势讲座0.2分 （9）食品大讲堂0.2分</t>
  </si>
  <si>
    <t>（1）校级“优秀共青团员”2分（2）班级心理委员2分（3）院级五四红旗团支部 0.25分  （4）院级“优秀党支部”0.25分 （5）院级“先进团支部”0.25分（6）防电信诈骗研究生专场宣讲会 0.2 分  （7）学者面对面讲座0.2分  （8）食品大讲堂0.2分</t>
  </si>
  <si>
    <t>（1）校级“优秀共青团员”2分（2）班级心理委员2分（3）院级五四红旗团支部 0.25分  （4）院级“优秀党支部”0.25分 （5）院级“先进团支部”0.25分（6）防电信诈骗研究生专场宣讲会 0.2 分  （7）学者面对面讲座0.2分  （8）食品大讲堂0.2分（学术）食品安全科普作品大赛观众0.2分 （9）3.15学者面对面0.2分 （10）食品大讲桌0.2分</t>
  </si>
  <si>
    <t xml:space="preserve">（1）发明专利《一种低饱和脂肪酸肉丸及其制备方法》，授权日期2023.6.2 8分（2）食品学院第12届综述大赛0.2分 （3）食品安全科普作品创作大赛观众0.2分
</t>
  </si>
  <si>
    <t>（1）发明专利《一种低饱和脂肪酸肉丸及其制备方法》，授权日期2023.6.2 8分（2）食品学院第12届综述大赛0.2分 （3）食品安全科普作品创作大赛观众0.2分（4）广东农产品加工产业发展现状与趋势讲座0.2分</t>
  </si>
  <si>
    <t>（1）发明专利《一种低饱和脂肪酸肉丸及其制备方法》，授权日期2023.6.2 8分（2）食品学院第12届综述大赛0.2分 （3）食品安全科普作品创作大赛观众0.2分（集体活动）（4）广东农产品加工产业发展现状与趋势讲座0.2分</t>
  </si>
  <si>
    <t xml:space="preserve">（1）食品学院研究生篮球选拔赛0.2分（2）食品学院研究生乒乓球选拔赛0.2分 （3）两院排球赛第一名1.8分（4）线上文体打卡活动0.2分 （5）定向越野初赛0.2分
</t>
  </si>
  <si>
    <t xml:space="preserve">（1）食品学院研究生篮球选拔赛0.2分（2）食品学院研究生乒乓球选拔赛0.2分 （3）两院排球赛第一名1.8分（4）线上文体打卡活动0分 （5）定向越野初赛0.2分
</t>
  </si>
  <si>
    <t>机械</t>
  </si>
  <si>
    <t>21级硕士4班</t>
  </si>
  <si>
    <t>郑楚瑶</t>
  </si>
  <si>
    <t>13610189870</t>
  </si>
  <si>
    <t>（1） 校级优秀学干 2分
（2） 五四红旗团支部 0.5分
（3） 研究生会主席团成员 4分
（4） 学习二十大主题手账创作活动0.3分
（5） 防电信网络诈骗研究生专场宣讲会 0.2分
（6） 2022年心理健康讲座 0.2分
（7） 院级先进团支部 0.25分</t>
  </si>
  <si>
    <t>（4） 学习二十大主题手账创作活动0.3分应为二等奖</t>
  </si>
  <si>
    <r>
      <rPr>
        <sz val="10"/>
        <color rgb="FFFF0000"/>
        <rFont val="宋体"/>
        <charset val="134"/>
      </rPr>
      <t>（</t>
    </r>
    <r>
      <rPr>
        <sz val="10"/>
        <rFont val="宋体"/>
        <charset val="134"/>
      </rPr>
      <t>1） 北大核心（标题《不同非热加工技术对百香果果浆杀菌效果及品质变化的比较》，现代食品科技，接收年月2023年1月，作者排序1） 7分；</t>
    </r>
    <r>
      <rPr>
        <sz val="10"/>
        <color rgb="FF000000"/>
        <rFont val="宋体"/>
        <charset val="134"/>
      </rPr>
      <t xml:space="preserve">
（2） 315学者面对面讲座 0.2分
（3） 2022年广东省农产品加工产业发展现状 0.2分
</t>
    </r>
  </si>
  <si>
    <t>（1） 参与2022年食品学院女子篮球选拔赛 0.2分
（2） 参与2022年食品学院乒乓球对选拔赛 0.2分
（3） 参与定向越野初赛 0.2分
（4） 参与2022年院运会跳远 0.2分
（5） 易班嘉年华定向越野 0.2分
（6） 华南农业大学第二期研究生荧光夜跑 0.2分
（7） 线上体育打卡 0.2分</t>
  </si>
  <si>
    <t>陈琳</t>
  </si>
  <si>
    <t>（1）校级优秀学干 2分；
（2）院级先进党支部成员0.25分；
（3）院级研究生党建部负责人 3分；
（4）防电信网络诈骗研究生专场宣讲会（集体活动） 0.2分；
（5）心理健康讲座（非学术讲座） 0.2分；
（6）院级先进团支部成员 0.25分；
（7）院级五四红旗团支部成员 0.25分;
（8）“线上文体打卡活动”线上音乐打卡 0.2分；
（9）“线上文体打卡活动”线上体育打卡 0.2分。</t>
  </si>
  <si>
    <t xml:space="preserve">（1）校级优秀学干 2分；
（2）院级先进党支部成员0.25分；
（3）院级研究生党建部负责人 3分；
（4）防电信网络诈骗研究生专场宣讲会（集体活动） 0.2分；
（5）心理健康讲座（非学术讲座） 0.2分；
（6）院级先进团支部成员 0.25分；
（7）院级五四红旗团支部成员 0.25分;
（8）“线上文体打卡活动”线上音乐打卡 0.2分；
</t>
  </si>
  <si>
    <t>（1）中文核心前25%（标题：《网棚栽培砂糖橘糖酸滋味形成的变化》，期刊名：现代食品科技，接收年月：2022年12月，作者排序第1） 7分；
（2）食品学院第十二届综述大赛参与 0.2分；
（3）参与实验技能创新大赛 0.2分；
（4）参与院级丁颖杯 0.2分；
（5）参与第三届学术论坛 0.2分；
（6）研究生学术论坛决赛（学术讲座）0.2分；
（7）第十七期食品大讲堂(学术讲座) 0.2分。</t>
  </si>
  <si>
    <t>（1）华南农业大学第二期研究生荧光夜跑参与 0.2分； 
（2）参与定向越野百米赛女子组 0.2分；
（3）易班定向越野一等奖 1.0分；
（4）校级趣味运动会第一名 1.8分。</t>
  </si>
  <si>
    <t>（1）华南农业大学第二期研究生荧光夜跑参与 0.2分； 
（2）参与定向越野百米赛女子组 0.2分；
（3）易班定向越野一等奖 1.0分；
（4）校级趣味运动会第一名 0.3分。</t>
  </si>
  <si>
    <t>“线上文体打卡活动”线上体育打卡 重复了</t>
  </si>
  <si>
    <t>温辉翠</t>
  </si>
  <si>
    <t>（1）校级“优秀共青团干部”2分；
（2）校级“五四红旗团支部”成员0.5分；
（3）院级“先进团支部”成员0.25分；
（4）第95期督导员0.5分；
（5）班级团支书3分；
（6）3月30日学者面对面讲座0.2分；
（7）4月20日防电信诈骗讲座0.2分；
（8）食品安全科普大赛0.2分
（9）11月2日食品大讲堂0.2分；
（10）2022 年 11月27 日心理健康讲座0.2分；
（11）2023年春季食品学院研究生会述职评议参与人员0.2分；
（12）23届华南农业大学膳食管理委员会“光盘行动”有奖竞答0.2分；
（13）华南农业大学学生会主办的“线上文体打卡活动”中按要求完成线上音乐打卡0.2分；
（14）华南农业大学信息化素养提升系列活动之“网络安全口号征集活动”中获得“十佳口号”0.4分</t>
  </si>
  <si>
    <t>集体分达到上限，督导员加0.2</t>
  </si>
  <si>
    <t>（1）发明专利公开（题目：一种分子印迹Ag3PO4/TiO2光催化薄膜材料及制备方法和应用，公开年月：2023年6月23日，作者：宋贤良、温辉翠、李莹莹、司徒文贝、罗树灿）4分；
（2）2022年华南农业大学食品学院实验技能创新大赛参与0.2分；
（3）6月8日学术论坛 0.2分；
（4）2022 年11月10日专利辅导讲座0.2分；</t>
  </si>
  <si>
    <t>（1）参与食品学院院运会径赛女子200米项目0.2分；
（2）2022年女子篮球选拔赛0.2分；
（3）2022年乒乓球队选拔赛0.2分；
（4）定向越野初赛女子团队赛0.2分；
（5）趣味运动会0.2分
（6）4月8日“爱运动，爱地球”荧光夜跑0.2分；
（7）华南农业大学学生会主办的“线上文体打卡活动”中按要求完成线上体育打卡0.2分；
（8）易班嘉年华定向越野活动三等奖0.5分；
（9）寒暑假实践活动1.5 分</t>
  </si>
  <si>
    <t>线上文体打卡重复</t>
  </si>
  <si>
    <t>李营威</t>
  </si>
  <si>
    <r>
      <rPr>
        <sz val="11"/>
        <color rgb="FF000000"/>
        <rFont val="宋体"/>
        <charset val="134"/>
      </rPr>
      <t>（1）五四红旗团支部  0.5分（2）参与2023.04.20防电信网络诈骗研究生专场宣讲会  0.2分（3）参与2022.11.2食品大讲堂 0.2分（4）参与线上国家知识竞赛 0.2分（5）参与四院联合心理知识竞赛活动证明 0.2分（6）参与研究生宿舍打卡活动证明 0.2分（7）“先进团支部”成员  0.25分（8）参与2022-2023学年度第二学期参加华南农业大学红十字会造血干细胞知识讲座 0.2分（9）参与“翰墨书正气，丹青展宏图”第十三届迎新杯书画大赛活动  0.2分（10）参与华南农业大学学生会主办的“线上文体打卡活动” 0.2分(11)</t>
    </r>
    <r>
      <rPr>
        <sz val="11"/>
        <color rgb="FF000000"/>
        <rFont val="Arial"/>
        <family val="2"/>
      </rPr>
      <t xml:space="preserve">	</t>
    </r>
    <r>
      <rPr>
        <sz val="11"/>
        <color rgb="FF000000"/>
        <rFont val="宋体"/>
        <charset val="134"/>
      </rPr>
      <t xml:space="preserve">参与23届华南农业大学膳食管理委员会“光盘行动”有奖竞答 0.2分（12）班级心理委员2分
</t>
    </r>
  </si>
  <si>
    <t>集体分达上限</t>
  </si>
  <si>
    <t xml:space="preserve">（1）获得发明专利已授权 8分  ；（2）食品学院第十二届综述大赛参与 0.2分（3）参与中国科学院院士、原国家疾控中心高福作专题报告 0.2分（4）参与2022.11.10专利辅导讲座 0.2分（5）参与合理膳食健康人生讲座 0.2分（5）参与2022年“李锦记杯”大学生创新大赛  0.2分
</t>
  </si>
  <si>
    <t xml:space="preserve">（1）参与食品学院院运会跳远项目比赛，跳远，2022.10.29，启林南运动场  0.2分；（2）参与男子篮球选拔赛  0.2分；（3）参与学院乒乓球选拔赛  0.2分；（4）参与定向越野积分赛 0.2分；（5）参与荧光夜跑 0.2分；（6）参与第二届夜间超级迷宫定向赛 0.2分；（7）参与2023易班嘉年华定向越野一等奖  1分
 </t>
  </si>
  <si>
    <t>张晓</t>
  </si>
  <si>
    <r>
      <rPr>
        <sz val="11"/>
        <color rgb="FF000000"/>
        <rFont val="宋体"/>
        <charset val="134"/>
      </rPr>
      <t>（1）</t>
    </r>
    <r>
      <rPr>
        <sz val="11"/>
        <color rgb="FF000000"/>
        <rFont val="Arial"/>
        <family val="2"/>
      </rPr>
      <t xml:space="preserve">	</t>
    </r>
    <r>
      <rPr>
        <sz val="11"/>
        <color rgb="FF000000"/>
        <rFont val="宋体"/>
        <charset val="134"/>
      </rPr>
      <t>“五四红旗团支部” 0.5分
（2）</t>
    </r>
    <r>
      <rPr>
        <sz val="11"/>
        <color rgb="FF000000"/>
        <rFont val="Arial"/>
        <family val="2"/>
      </rPr>
      <t xml:space="preserve">	</t>
    </r>
    <r>
      <rPr>
        <sz val="11"/>
        <color rgb="FF000000"/>
        <rFont val="宋体"/>
        <charset val="134"/>
      </rPr>
      <t>院级优秀团员 0.25分
（3）</t>
    </r>
    <r>
      <rPr>
        <sz val="11"/>
        <color rgb="FF000000"/>
        <rFont val="Arial"/>
        <family val="2"/>
      </rPr>
      <t xml:space="preserve">	</t>
    </r>
    <r>
      <rPr>
        <sz val="11"/>
        <color rgb="FF000000"/>
        <rFont val="宋体"/>
        <charset val="134"/>
      </rPr>
      <t>班级心理委员 2分
（4）</t>
    </r>
    <r>
      <rPr>
        <sz val="11"/>
        <color rgb="FF000000"/>
        <rFont val="Arial"/>
        <family val="2"/>
      </rPr>
      <t xml:space="preserve">	</t>
    </r>
    <r>
      <rPr>
        <sz val="11"/>
        <color rgb="FF000000"/>
        <rFont val="宋体"/>
        <charset val="134"/>
      </rPr>
      <t>第七届艾滋病知识竞赛 参与0.2分
（5）</t>
    </r>
    <r>
      <rPr>
        <sz val="11"/>
        <color rgb="FF000000"/>
        <rFont val="Arial"/>
        <family val="2"/>
      </rPr>
      <t xml:space="preserve">	</t>
    </r>
    <r>
      <rPr>
        <sz val="11"/>
        <color rgb="FF000000"/>
        <rFont val="宋体"/>
        <charset val="134"/>
      </rPr>
      <t>第十三届迎新杯书画大赛活动 参与 0.2分 
（6）</t>
    </r>
    <r>
      <rPr>
        <sz val="11"/>
        <color rgb="FF000000"/>
        <rFont val="Arial"/>
        <family val="2"/>
      </rPr>
      <t xml:space="preserve">	</t>
    </r>
    <r>
      <rPr>
        <sz val="11"/>
        <color rgb="FF000000"/>
        <rFont val="宋体"/>
        <charset val="134"/>
      </rPr>
      <t>研究生线上宿舍音乐打卡活动参与 0.2分
（7）</t>
    </r>
    <r>
      <rPr>
        <sz val="11"/>
        <color rgb="FF000000"/>
        <rFont val="Arial"/>
        <family val="2"/>
      </rPr>
      <t xml:space="preserve">	</t>
    </r>
    <r>
      <rPr>
        <sz val="11"/>
        <color rgb="FF000000"/>
        <rFont val="宋体"/>
        <charset val="134"/>
      </rPr>
      <t>“学习二十大”主题手账创作活动优秀奖 0.35分
（8）</t>
    </r>
    <r>
      <rPr>
        <sz val="11"/>
        <color rgb="FF000000"/>
        <rFont val="Arial"/>
        <family val="2"/>
      </rPr>
      <t xml:space="preserve">	</t>
    </r>
    <r>
      <rPr>
        <sz val="11"/>
        <color rgb="FF000000"/>
        <rFont val="宋体"/>
        <charset val="134"/>
      </rPr>
      <t>电信网络诈骗研究生专场宣讲会 观众0.2分
（9）</t>
    </r>
    <r>
      <rPr>
        <sz val="11"/>
        <color rgb="FF000000"/>
        <rFont val="Arial"/>
        <family val="2"/>
      </rPr>
      <t xml:space="preserve">	</t>
    </r>
    <r>
      <rPr>
        <sz val="11"/>
        <color rgb="FF000000"/>
        <rFont val="宋体"/>
        <charset val="134"/>
      </rPr>
      <t>心理健康讲座观众 0.2分"</t>
    </r>
  </si>
  <si>
    <t>第七届艾滋病不加分，学习二十大优秀奖0.15，第七届智行杯活动0.2</t>
  </si>
  <si>
    <r>
      <rPr>
        <sz val="11"/>
        <color rgb="FF000000"/>
        <rFont val="宋体"/>
        <charset val="134"/>
      </rPr>
      <t>（1）专利“一种全细胞转化生产大豆异黄酮苷元的方法”已授权 8分
（2）“合理膳食 健康人生”讲座观众 0.2分
（3）食品学院综述大赛第十二届比赛 参与 0.2分
（4）2022年第十四届实验技能创新大赛 参与 0.2分；
（5）2022年“丁颖杯”大学生计划竞赛 参与 0.2分
（6）</t>
    </r>
    <r>
      <rPr>
        <sz val="11"/>
        <color rgb="FF000000"/>
        <rFont val="Arial"/>
        <family val="2"/>
      </rPr>
      <t xml:space="preserve">	</t>
    </r>
    <r>
      <rPr>
        <sz val="11"/>
        <color rgb="FF000000"/>
        <rFont val="宋体"/>
        <charset val="134"/>
      </rPr>
      <t>食品安全科普大赛观众 0.2分
（7）</t>
    </r>
    <r>
      <rPr>
        <sz val="11"/>
        <color rgb="FF000000"/>
        <rFont val="Arial"/>
        <family val="2"/>
      </rPr>
      <t xml:space="preserve">	</t>
    </r>
    <r>
      <rPr>
        <sz val="11"/>
        <color rgb="FF000000"/>
        <rFont val="宋体"/>
        <charset val="134"/>
      </rPr>
      <t>食品安全科普创作大赛 参与 0.2分
（8）</t>
    </r>
    <r>
      <rPr>
        <sz val="11"/>
        <color rgb="FF000000"/>
        <rFont val="Arial"/>
        <family val="2"/>
      </rPr>
      <t xml:space="preserve">	</t>
    </r>
    <r>
      <rPr>
        <sz val="11"/>
        <color rgb="FF000000"/>
        <rFont val="宋体"/>
        <charset val="134"/>
      </rPr>
      <t>第七届智行杯决赛观众 0.2分
（9）</t>
    </r>
    <r>
      <rPr>
        <sz val="11"/>
        <color rgb="FF000000"/>
        <rFont val="Arial"/>
        <family val="2"/>
      </rPr>
      <t xml:space="preserve">	</t>
    </r>
    <r>
      <rPr>
        <sz val="11"/>
        <color rgb="FF000000"/>
        <rFont val="宋体"/>
        <charset val="134"/>
      </rPr>
      <t>第七届智行杯知识竞赛活动 参与 0.2分</t>
    </r>
  </si>
  <si>
    <t>同一个活动只能加一次分</t>
  </si>
  <si>
    <t>（1）食品学院院运会田赛参与  0.2分
（2）2022年食品学院研究生乒乓球选拔参与 0.2分
（3）2021年食品学院研究生篮球选拔参与 0.2分
（4）华南农业大学第65届食品学院定向越野锦标赛选拔赛参与 0.2分
（5）华南农业大学第65届校级定向越野锦标赛选拔赛参与 0.8分
（6）易班定向越野 参与0.2分
（7）易班定向越野获三等奖0.5分（8）研究生线上文体打卡活动参与0.2分</t>
  </si>
  <si>
    <t>定向越野活动重复，只能加一半参与分0.2，线上活动打卡重复，且是集体分，易班定向越野获奖，不算参与分</t>
  </si>
  <si>
    <t>（1）食品学院院运会田赛参与  0.2分
（2）2022年食品学院研究生乒乓球选拔参与 0.2分
（3）2021年食品学院研究生篮球选拔参与 0.2分
（4）华南农业大学第65届食品学院定向越野锦标赛选拔赛第三名和华南农业大学第65届校级定向越野锦标赛选拔赛参与 0.8分（不算参与分）
（6）易班定向越野 参与0.2分、易班定向越野获三等奖0.5分；线上活动打卡重复，且是集体分，易班定向越野获奖0.5，不算参与分</t>
  </si>
  <si>
    <t>杨晓敏</t>
  </si>
  <si>
    <t>15913675709</t>
  </si>
  <si>
    <t>韦晓群</t>
  </si>
  <si>
    <t>（1）“学习二十大、永远跟党走、奋进新征程”主题手账创作活动三等奖，0.3分；
（2）2022-2023学年食品学院研究生“青年大学习”先进团支部评选，0.25分；
（3）食品学院2021级硕士4班团支部2022-2023年度华南农业大学“五四红旗团支部”称号，0.5分；
（4）2022.06.13-2023.06.13担任食品学院食品质量与安全研究生第一党支部副支部书记，3分；
（5）第三届夜间迷宫定向接力赛，0.2分；
（6）参与2022年11月27日心理健康讲座，0.2分；
（7）防电信网络诈骗研究生专场宣讲会，0.2分；</t>
  </si>
  <si>
    <t>（1）食品学院综述大赛参与 0.2分；
（2）授权一项发明专利，专利号：2022108604979，8分；
（3）参与“合理膳食，健康人生”主题讲座，0.2分；
（4）食品学院实验技能大赛，0.2分
（5）“丁颖杯”发明创意大赛，0.2分</t>
  </si>
  <si>
    <t>（1）2022年食品学院研究生女子篮球选拔赛，0.2分； 
（2）2022年食品学院研究生乒乓球选拔赛，0.2分；
（3）2022年食品学院女子立定跳远，0.2分；
（4）定向越野团队赛女子组，0.2分；
（5）第二期研究生荧光夜跑，0.2分；
（6）2023年易班嘉年华定向越野，0.2分。</t>
  </si>
  <si>
    <t>黄浩燃</t>
  </si>
  <si>
    <t>（1）优秀先进团支部 0.25分；
（2）院级五四红旗团支部 0.25分；
（3）党支部宣传委员 2分；
（4）2022年11月2日食品大讲堂 0.2分；
（5）2022年11月27日心理健康讲座 0.2分；
（6）2022年12月14日广东农产品加工产业发展现状与趋势讲座 0.2分；
（7）2023年4月20日防电信网络诈骗研究生专场宣讲会 0.2分；
（8）第十七期食品大讲堂 0.2分；
（9）食品安全科普作品创作大赛（决赛） 0.2分；
（10）手账创作活动 0.2分；</t>
  </si>
  <si>
    <t>（1）优秀先进团支部 0.25分；
（2）院级五四红旗团支部 0.25分；
（3）党支部宣传委员 2分；
（4）2022年11月2日食品大讲堂 0.2分；
（5）2022年11月27日心理健康讲座 0.2分；
（6）2023年4月20日防电信网络诈骗研究生专场宣讲会 0.2分；
（7）食品安全科普作品创作大赛（决赛） 0.2分；
（8）手账创作活动 0.2分；</t>
  </si>
  <si>
    <t>（1）北大核心（球磨处理对菠萝蜜果皮不溶性膳食纤维结构及性能的影响，食品工业科技，接受年月2022年11月，作者排序第1） 7分；（2）参与2022年华南农业大学食品学院实验技能创新大赛 0.2分。（3）第十七期食品大讲堂 0.2分；</t>
  </si>
  <si>
    <t>（1）北大核心（球磨处理对菠萝蜜果皮不溶性膳食纤维结构及性能的影响，食品工业科技，接受年月2022年11月，作者排序第1） 7分；（2）参与2022年华南农业大学食品学院实验技能创新大赛 0.2分。（3）2022年12月14日广东农产品加工产业发展现状与趋势讲座 0.2分；（4）第十七期食品大讲堂 0.2分；</t>
  </si>
  <si>
    <t>（1）参与食品学院院运会5000米项目比赛 0.2分；
（2）参与定向越野男子积分赛 0.2分；
（3）参与食品学院研究生男子篮球赛选拔赛 0.2分；
（4）参与食品学院研究生乒乓球队选拔赛 0.2分；
（5）参与研究生趣味运动会 0.2分；
（6）参与校易班嘉年华定向越野 三等奖 0.5分；
（7）社会实践 1.5分；（8）夜间迷宫参与分 0.2分；</t>
  </si>
  <si>
    <t>方仕阳</t>
  </si>
  <si>
    <t>范小平</t>
  </si>
  <si>
    <t>（1）包装工程研究生党支部委员2分（2）华南农业大学红十字会血液知识讲座0.2分（3）2023年4月20日防电信诈骗宣讲会 0.2分（4）2023年6月10日“第十一届中国triz杯华南农业大学校选赛”现场答辩观看0.2分（5）2022年10月21日参加华南农业大学光盘行动有奖竞答0.2分（6）参与华南农业大学“线上文体打卡活动”0.2分（7）所在班级为院级先进团支部  0.25分（8）所在团支部为“五四红旗团支部”0.25分(9)参与易班定向越野  0.2分(10)华南农业大学“精力沛杯”健康知识竞赛  0.2分</t>
  </si>
  <si>
    <t>（1）包装工程研究生党支部委员2分（2）华南农业大学红十字会血液知识讲座0.2分（3）2023年4月20日防电信诈骗宣讲会 0.2分（4）2023年6月10日“第十一届中国triz杯华南农业大学校选赛”现场答辩观看0.2分（5）2022年10月21日参加华南农业大学光盘行动有奖竞答0.2分（6）参与华南农业大学“线上文体打卡活动”0.2分（7）所在班级为院级先进团支部  0.25分（8）所在团支部为“五四红旗团支部”0.25分(9)参与易班定向越野  0.2分(10)华南农业大学“精力沛杯”健康知识竞赛  0.2分（11）2022年11月22日四院联合心理知识竞赛活动0.2分</t>
  </si>
  <si>
    <t>(1)北大前25%核心 1篇（乙基纤维素/蓝莓花青素浸泡型标签对牛奶新鲜度的指示，包装工程，作者排序第1）7分(2)华南农业大学创新方法大赛发明制作类优秀奖队长1.2分（3）华南农业大学创新方法大赛创新设计类三等奖队员0.8分（4）参加食品学院综述大赛参赛   0.2分（5）2022年11月22日四院联合心理知识竞赛活动0.2分（6）2023年3月30日学者面对面讲座0.2分（7）2023年6月8日学术论坛决赛0.2分（8）2022年12月14日农产品学术讲座0.2分（9）2022年11月27日心理健康学术讲座0.2分（10）参与食品学院“百里挑一”比赛  0.2分</t>
  </si>
  <si>
    <t>(1)北大前25%核心 1篇（乙基纤维素/蓝莓花青素浸泡型标签对牛奶新鲜度的指示，包装工程，作者排序第1）7分（3）华南农业大学创新方法大赛创新设计类三等奖队员0.8分（4）参加食品学院综述大赛参赛   0.2分（6）2023年3月30日学者面对面讲座0.2分（7）2023年6月8日学术论坛决赛0.2分（8）2022年12月14日农产品学术讲座0.2分（9）2022年11月27日心理健康学术讲座0.2分（10）参与食品学院“百里挑一”比赛  0.2分</t>
  </si>
  <si>
    <t>（1）参与食品学院院运会引体向上项目比赛  第七名  0.4分（2）参与食品学院院运会立定跳远项目比赛  0.2分（3）易班定向越野  第三名体育奖励分  0.5分（4）院篮球选拔赛  0.2分（5）院乒乓球选拔赛  0.2分（6）参与校定向越野选拔赛  0.2分（7）参加华南农业大学趣味运动会  0.2分</t>
  </si>
  <si>
    <t>（1）参与食品学院院运会引体向上项目比赛  第七名  0.4分（2）易班定向越野  第三名体育奖励分  0.5分（3）院篮球选拔赛  0.2分（4）院乒乓球选拔赛  0.2分（5）参与校定向越野选拔赛  0.2分（6）参加华南农业大学趣味运动会  0.2分</t>
  </si>
  <si>
    <t>（1）“参与食品学院院运会立定跳远项目比赛  0.2分”与引体向上重复了；(2)“华南农业大学创新方法大赛发明制作类优秀奖队长1.2分”入围奖只算参与分，且与创新设计类重复（3）“2022年11月22日四院联合心理知识竞赛活动0.2分”整理到思想类</t>
  </si>
  <si>
    <t>黄俊源</t>
  </si>
  <si>
    <t xml:space="preserve">（1） 参与2023.4.20防电信网络诈骗 0.2分
（2） 参与2022.11.2食品大讲堂 0.2分
（3） 参与2022.11.27心理健康讲座 0.2分
（4） 参与2022-2023年华南农业大学研究生线上宿舍打卡活动 0.2分
（5） 2021级硕士7班先进团支部0.25分
</t>
  </si>
  <si>
    <t xml:space="preserve">（1） 食品学院第十二届综述大赛参与 0.2分
（2） 现代食品科技B类期刊论文 1篇《酶解糖化滇黄精多糖的结构表征及其免疫活性》，7分
（3） 公开发明专利1项《一种发酵蓝莓山药泡腾片及其制备方法》，4分
（4） 参与2022年李锦记杯国赛 0.2分
（5） 参与2023年食品学院学术论坛初赛 0.2分
</t>
  </si>
  <si>
    <t>（1）参与2022-2023学年食品学院“返家乡”社会实践活动，0.5分</t>
  </si>
  <si>
    <t>冉思婷</t>
  </si>
  <si>
    <t xml:space="preserve">（1）院级先进团支部 0.25分 （2）院研究生研究生会新媒体部负责人 3分 （3）食品学院研究生“学习二十大、永远跟党走、奋进新征程”主题手账创作活动三等奖 0.2分 （4）2022年11月27日心理健康讲座 0.2分 （5）2022 年 11月 10 日专利辅导讲座 0.2分 （6）四院联合心理知识竞赛初赛活动 0.2分 （7）华南农业大学校研会线上文体打卡活动 0.2分 </t>
  </si>
  <si>
    <t>（1）院级先进团支部 0.25分 （2）院研究生研究生会新媒体部负责人 3分 （3）食品学院研究生“学习二十大、永远跟党走、奋进新征程”主题手账创作活动三等奖 0.2分 （4）2022年11月27日心理健康讲座 0.2分  （6）四院联合心理知识竞赛初赛活动 0.2分 （7）华南农业大学校研会线上文体打卡活动 0.2分 （8）3.15 学者面对面 0.2 （9）3.30 学者面对面 0.2</t>
  </si>
  <si>
    <t>（1）北大核心《不同方式干燥的火龙果果皮粉加工与贮藏品质的比较》，作者排序第1） 7分  ；（2）华南农业大学食品学院第十二届综述大赛参与 0.2分；（3）华南农业大学食品学院第十五届实验创新大赛 0.2分（4）2023 年3月30日学者面对面活动 0.2分（5）2023年3月15日学者面对面活动 0.2分</t>
  </si>
  <si>
    <t>（1）北大核心《不同方式干燥的火龙果果皮粉加工与贮藏品质的比较》，作者排序第1） 7分  ；（2）华南农业大学食品学院第十二届综述大赛参与 0.2分；（3）华南农业大学食品学院第十五届实验创新大赛 0.2分（4）专利辅导讲座 0.2</t>
  </si>
  <si>
    <t>（1）第二届夜间超级迷宫定向赛暨校队选拔赛 0.2
（2）华南农业大学易班嘉年华定向越野活动三等奖 0.5分
（3）定向越野初赛女子团体赛 0.2分
（4）2022年食品学院研究生乒乓球队选拔赛 0.2分
（5）2022年食品学院研究生女子篮球选拔赛 0.2分</t>
  </si>
  <si>
    <t>（1）第二届夜间超级迷宫定向赛暨校队选拔赛 0.2
（2）华南农业大学易班嘉年华定向越野活动 0.2分
（3）定向越野初赛女子团体赛 0.2分
（4）2022年食品学院研究生乒乓球队选拔赛 0.2分
（5）2022年食品学院研究生女子篮球选拔赛 0.2分</t>
  </si>
  <si>
    <t>学者面对面为集体活动，集体活动上限为1分，易班3等奖无证明材料</t>
  </si>
  <si>
    <t>洪子晨</t>
  </si>
  <si>
    <t xml:space="preserve">（1）院级优秀共产党员 1分 （2）院级先进党支部 0.25分 （3）院级先进团支部 0.25分 （4）学生支部副书记 3分 </t>
  </si>
  <si>
    <r>
      <rPr>
        <sz val="11"/>
        <color rgb="FF000000"/>
        <rFont val="宋体"/>
        <charset val="134"/>
      </rPr>
      <t>（1）院级优秀共产党员 1分 （</t>
    </r>
    <r>
      <rPr>
        <sz val="11"/>
        <color rgb="FFFF0000"/>
        <rFont val="宋体"/>
        <charset val="134"/>
      </rPr>
      <t>2）院级先进党支部 0.2分</t>
    </r>
    <r>
      <rPr>
        <sz val="11"/>
        <color rgb="FF000000"/>
        <rFont val="宋体"/>
        <charset val="134"/>
      </rPr>
      <t xml:space="preserve"> （3）院级先进团支部 0.25分 （4）学生支部副书记 3分 </t>
    </r>
  </si>
  <si>
    <r>
      <rPr>
        <sz val="11"/>
        <color rgb="FF000000"/>
        <rFont val="宋体"/>
        <charset val="134"/>
      </rPr>
      <t>（1）院级优秀共产党员 1分 （</t>
    </r>
    <r>
      <rPr>
        <sz val="11"/>
        <color rgb="FFFF0000"/>
        <rFont val="宋体"/>
        <charset val="134"/>
      </rPr>
      <t>2）院级先进党支部 0.25分</t>
    </r>
    <r>
      <rPr>
        <sz val="11"/>
        <color rgb="FF000000"/>
        <rFont val="宋体"/>
        <charset val="134"/>
      </rPr>
      <t xml:space="preserve"> （3）院级先进团支部 0.25分 （4）学生支部副书记 3分 </t>
    </r>
  </si>
  <si>
    <t>（1）2023年5月获校级创客杯大学生创新创业大赛获得银奖（团队负责人） 2分 
（2）2023年9月证明参加李锦记杯大学生创新大赛 0.2分 
（3）2023年5月获挑战杯广东省大学生课外学术科技作品竞赛三等奖（团队负责人） 6分</t>
  </si>
  <si>
    <t>范振梅</t>
  </si>
  <si>
    <t>（1）党支部纪律委员2分（2）线上文体打卡活动0.2分（3）电信防诈骗讲座0.2分（4）心理健康讲座0.2分（5）先进团支部0.25分</t>
  </si>
  <si>
    <t>0.2（霍山石斛讲座）+0.2（第56期食品学术讲坛）+0.2（食品学院综述大赛）+0.2（学术论坛决赛观众）+0.2（第十四实验技能创新大赛之“莲莲看”）</t>
  </si>
  <si>
    <t>（1）北大核心7分（2）专利辅导讲座0.2分（3）2023年综述大赛0.2分</t>
  </si>
  <si>
    <t>0.2（篮球选拔赛）+0.2（参加院田径运动会）+0.2(荧光夜跑4期）+0.2（趣味运动会）+0.5（社会实践活动）</t>
  </si>
  <si>
    <t xml:space="preserve">（1）  第二期荧光夜跑0.2分（2）  趣味运动会0.2分（3）院研究生女子篮球选拔赛  0.2分；（3）  院运会提前赛女子仰卧起坐参与  0.2分；（4）  院研究生乒乓球队选拔赛  0.2分（5）  定向越野团体赛参与  0.2分；（6）夜间超级迷宫定向赛0.2分（7）参加寒假社会实践活动2次1分  </t>
  </si>
  <si>
    <t>朱燕丽</t>
  </si>
  <si>
    <t>（1）21硕士3班组织委员 2分
（2）先进团支部 0.25分
（3）非学术讲座：
①华南农业大学红十字会“但愿人长久，热血注心田”血液知识讲座 0.2分
②华南农业大学红十字会“共抗艾滋，共享健康”线上讲座 0.2分
③2023.4.20 《防电信网络诈骗研究生专场宣讲会》0.2分
（4）思想文化类比赛或活动：
①2022.10.21 参与23届华南农业大学膳食管理委员会“光盘行动”有奖竞答活动 0.2分
②2022.11.22 参与四院联合知识竞赛 0.2分
③参与华南农业大学“线上文体打卡活动”的音乐和体育打卡 0.2+0.2=0.4分
④参与2023华南农业大学易班嘉年华定向越野活动比赛  0.2分
⑤参与华南农业大学2023学思想、育新人、建新功知识竞赛 0.2分</t>
  </si>
  <si>
    <r>
      <rPr>
        <sz val="11"/>
        <color rgb="FFFF0000"/>
        <rFont val="宋体"/>
        <charset val="134"/>
      </rPr>
      <t xml:space="preserve">（1）21硕士3班组织委员 2分
（2）先进团支部 0.25分
（3）非学术讲座：
①华南农业大学红十字会“但愿人长久，热血注心田”血液知识讲座 0.2分
②华南农业大学红十字会“共抗艾滋，共享健康”线上讲座 0.2分
③2023.4.20 《防电信网络诈骗研究生专场宣讲会》0.2分
（4）思想文化类比赛或活动：
①2022.10.21 参与23届华南农业大学膳食管理委员会“光盘行动”有奖竞答活动 0.2分
②2022.11.22 参与四院联合知识竞赛 0.2分
③参与华南农业大学“线上文体打卡活动”的音乐和体育打卡 0.2+0.2=0.4分
</t>
    </r>
    <r>
      <rPr>
        <strike/>
        <sz val="11"/>
        <color rgb="FFFF0000"/>
        <rFont val="宋体"/>
        <charset val="134"/>
      </rPr>
      <t>④参与2023华南农业大学易班嘉年华定向越野活动比赛  0.2分</t>
    </r>
    <r>
      <rPr>
        <sz val="11"/>
        <color rgb="FFFF0000"/>
        <rFont val="宋体"/>
        <charset val="134"/>
      </rPr>
      <t>（参与与获奖只算获奖）</t>
    </r>
    <r>
      <rPr>
        <sz val="11"/>
        <color rgb="FF000000"/>
        <rFont val="宋体"/>
        <charset val="134"/>
      </rPr>
      <t xml:space="preserve">
⑤参与华南农业大学2023学思想、育新人、建新功知识竞赛 0.2分</t>
    </r>
  </si>
  <si>
    <t>（1）21硕士3班组织委员 2分
（2）先进团支部 0.25分
（3）非学术讲座：
①华南农业大学红十字会“但愿人长久，热血注心田”血液知识讲座 0.2分
②华南农业大学红十字会“共抗艾滋，共享健康”线上讲座 0.2分
③2023.4.20 《防电信网络诈骗研究生专场宣讲会》0.2分
（4）思想文化类比赛或活动：
①2022.10.21 参与23届华南农业大学膳食管理委员会“光盘行动”有奖竞答活动 0.2分
②2022.11.22 参与四院联合知识竞赛 0.2分
③参与华南农业大学“线上文体打卡活动”的音乐和体育打卡 0.2+0.2=0.4分
④参与2023华南农业大学易班嘉年华定向越野活动比赛  0.2分（参与与获奖只算获奖）
⑤参与华南农业大学2023学思想、育新人、建新功知识竞赛 0.2分（超上限）</t>
  </si>
  <si>
    <t>（1）北大核心（挤压膨化对美藤果饼粕蛋白的理化及功能性质的影响）；期刊名：《中国调味品》；接收年月：2022年9月    5分
（2）学术讲座：
①2023.5.19 院楼212 《合理膳食，健康人生》 0.2分
②2023.6.6  院楼212 《第十七期食品大讲堂》 0.2分
③2023.3.30 院楼212  《学者面对面》       0.2分 
④2023.6.10 “第十一届中国TRIZ杯大学生创新方法大赛校选赛”现场答辩观看活动  0.2分
（3）学术竞赛
①第十一届中国TRIZ杯大学生创新方法大赛校选赛三等奖——创新设计类  参赛队员   0.8分
②第十一届中国TRIZ杯大学生创新方法大赛校选赛优秀奖——发明制作类  参赛队员  0.6分
（4）参与食品学院第12届综述大赛 0.2分
（6）参与食品学院“百李挑一”比赛  0.2分</t>
  </si>
  <si>
    <r>
      <rPr>
        <sz val="11"/>
        <color rgb="FFFF0000"/>
        <rFont val="宋体"/>
        <charset val="134"/>
      </rPr>
      <t xml:space="preserve">（1）北大核心（挤压膨化对美藤果饼粕蛋白的理化及功能性质的影响）；期刊名：《中国调味品》；接收年月：2022年9月    5分
（2）学术讲座：
①2023.5.19 院楼212 《合理膳食，健康人生》 0.2分
②2023.6.6  院楼212 《第十七期食品大讲堂》 0.2分
③2023.3.30 院楼212  《学者面对面》       0.2分 
</t>
    </r>
    <r>
      <rPr>
        <strike/>
        <sz val="11"/>
        <color rgb="FFFF0000"/>
        <rFont val="宋体"/>
        <charset val="134"/>
      </rPr>
      <t>④2023.6.10 “第十一届中国TRIZ杯大学生创新方法大赛校选赛”现场答辩观看活动  0.2分</t>
    </r>
    <r>
      <rPr>
        <sz val="11"/>
        <color rgb="FFFF0000"/>
        <rFont val="宋体"/>
        <charset val="134"/>
      </rPr>
      <t>（同一比赛参与和获奖只计算获奖）</t>
    </r>
    <r>
      <rPr>
        <sz val="11"/>
        <color rgb="FF000000"/>
        <rFont val="宋体"/>
        <charset val="134"/>
      </rPr>
      <t xml:space="preserve">
（3）学术竞赛
①第十一届中国TRIZ杯大学生创新方法大赛校选赛三等奖——创新设计类  参赛队员   0.8分
</t>
    </r>
    <r>
      <rPr>
        <strike/>
        <sz val="11"/>
        <color rgb="FFFF0000"/>
        <rFont val="宋体"/>
        <charset val="134"/>
      </rPr>
      <t>②第十一届中国TRIZ杯大学生创新方法大赛校选赛优秀奖——发明制作类  参赛队员  0.6分</t>
    </r>
    <r>
      <rPr>
        <sz val="11"/>
        <color rgb="FFFF0000"/>
        <rFont val="宋体"/>
        <charset val="134"/>
      </rPr>
      <t>（入围奖不得分）</t>
    </r>
    <r>
      <rPr>
        <sz val="11"/>
        <color rgb="FF000000"/>
        <rFont val="宋体"/>
        <charset val="134"/>
      </rPr>
      <t xml:space="preserve">
（4）参与食品学院第12届综述大赛 0.2分
（6）参与食品学院“百李挑一”比赛  0.2分</t>
    </r>
  </si>
  <si>
    <r>
      <rPr>
        <sz val="11"/>
        <color rgb="FFFF0000"/>
        <rFont val="宋体"/>
        <charset val="134"/>
      </rPr>
      <t xml:space="preserve">（1）北大核心（挤压膨化对美藤果饼粕蛋白的理化及功能性质的影响）；期刊名：《中国调味品》；接收年月：2022年9月    5分
（2）学术讲座：
①2023.5.19 院楼212 《合理膳食，健康人生》 0.2分
②2023.6.6  院楼212 《第十七期食品大讲堂》 0.2分
③2023.3.30 院楼212  《学者面对面》       0.2分 
</t>
    </r>
    <r>
      <rPr>
        <strike/>
        <sz val="11"/>
        <rFont val="宋体"/>
        <charset val="134"/>
      </rPr>
      <t>④2023.6.10 “第十一届中国TRIZ杯大学生创新方法大赛校选赛”现场答辩观看活动  0.2分</t>
    </r>
    <r>
      <rPr>
        <sz val="11"/>
        <rFont val="宋体"/>
        <charset val="134"/>
      </rPr>
      <t xml:space="preserve">（同一比赛参与和获奖只计算获奖）
（3）学术竞赛
①第十一届中国TRIZ杯大学生创新方法大赛校选赛三等奖——创新设计类  参赛队员   0.8分
</t>
    </r>
    <r>
      <rPr>
        <strike/>
        <sz val="11"/>
        <rFont val="宋体"/>
        <charset val="134"/>
      </rPr>
      <t>②第十一届中国TRIZ杯大学生创新方法大赛校选赛优秀奖——发明制作类  参赛队员  0.6分</t>
    </r>
    <r>
      <rPr>
        <sz val="11"/>
        <rFont val="宋体"/>
        <charset val="134"/>
      </rPr>
      <t>（入围奖不得分）
（4）参与食品学院第12届综述大赛 0.2分
（6）参与食品学院“百李挑一”比赛  0.2分</t>
    </r>
  </si>
  <si>
    <t>（1）2022.10.29参与食品学院院运会短跑项目比赛  0.2分； 
（2）2022.09.18参与食品学院篮球选拔  0.2分
（3）2022.09.23参与食品学院乒乓球队选拔 0.2分
（4）2022.11.05参与食品学院定向越野初赛 0.2分
（5）参与趣味运动会 0.2分
（6）2023华南农业大学易班嘉年华定向越野活动 一等奖 1分
（7）2022.09.24参与第二届夜间超级迷宫定向赛暨校队选拔赛 0.2分</t>
  </si>
  <si>
    <t>莫梅清</t>
  </si>
  <si>
    <t>防诈骗宣传讲座0.2、非学术讲座0.2；知识竞赛0.4，先进团支部0.25；五四红旗0.25</t>
  </si>
  <si>
    <t>防诈骗宣传讲座0.2、非学术讲座0.2；知识竞赛0.4，先进团支部0.25；五四红旗0.25，线上文体打卡音乐0.2，体育0.2</t>
  </si>
  <si>
    <t>北大核心期刊1篇 7分；实验技能创新竞赛0.2；丁颖杯0.2；综述大赛0.2；学术论坛竞赛0.2；学术讲座0.4</t>
  </si>
  <si>
    <t>乒乓球选拔0.2；院运会女子200米0.2；定向越野0.2；嘉年华定向越野一等奖1.0；趣味运动会排名第一1.8；荧光夜跑0.2</t>
  </si>
  <si>
    <t>乒乓球选拔0.2；院运会女子200米0.2；定向越野0.2；嘉年华定向越野一等奖1.0；趣味运动会排名第一0.3；荧光夜跑0.2</t>
  </si>
  <si>
    <t>杨海华</t>
  </si>
  <si>
    <t xml:space="preserve">（1）“先进团支部”班级 校级 0.5分
（2）2021级硕士一班班长 3分
（3）2023食品学院第十七次研究生代表大会 0.2分
</t>
  </si>
  <si>
    <t xml:space="preserve">（1）“先进团支部”班级 校级 0.5分
（2）2021级硕士一班班长 3分
（3）2023食品学院第十七次研究生代表大会 0.2分（4）先进团支部 0.25
</t>
  </si>
  <si>
    <t xml:space="preserve">（1） 中文核心期刊 传统广式烤鸭烫皮工艺中蛋白质变性与品质关系分析 （现代食品科技，2023年7月） 7分
（2） 食品学院第十二届综述大赛 0.2分
</t>
  </si>
  <si>
    <t xml:space="preserve">（1）2022年华南农业大学第65届运动会定向越野 0.2分
（2）2022年食品学院研究生篮球选拔赛 0.2分
（3）2022食品学院院运会男子立定跳远 0.2分
</t>
  </si>
  <si>
    <t>钟爱玲</t>
  </si>
  <si>
    <t>杨金易，温棚</t>
  </si>
  <si>
    <t>（1） 4分（食品学院研究生会主席团成员，2022年6月至2023年6月）；（2）0.4分（食品学院二十大手账活动院级二等奖，2022年10月）；（3）0.25分（所在21级硕士6班获食品学院“五四红旗团支部”（院级）荣誉，2023年5月）；（4）2分（获“优秀学生骨干（校级）”称号，2023年6月）；（5）2分（七一表彰获“优秀党员（校级）”称号，2023年7月）；（6）0.25分（“青年大学习”先进团支部，2023年9月9日）</t>
  </si>
  <si>
    <t>（1） 4分（食品学院研究生会主席团成员，2022年6月至2023年6月）；（2）0.4分（食品学院二十大手账活动院级二等奖，2022年10月）；（3）0.25分（所在21级硕士6班获食品学院“五四红旗团支部”（院级）荣誉，2023年5月）；（4）2分（获“优秀学生骨干（校级）”称号，2023年6月）；（5）2分（七一表彰获“优秀党员（校级）”称号，2023年7月）；（6）0.25分（“青年大学习”先进团支部，2023年9月9日）（7）0.2分（心理讲座，2023年11月27日）；（8）0.2分（食品学院防诈骗讲座，2023年）；（9）0.2分（食品学院食品科普大赛作为观众，2023年4月）；（10）0.2分（学者面对面-关甜老师讲座，2023年3月15日）；（10）0.2分（学者面对面-徐振林老师讲座，2023年3月30日）；</t>
  </si>
  <si>
    <t>（1）0.2分（参与综述大赛，2023年3月）；（2）0.2分（农产品学术讲座，2022年12月14日）；（3）0.2分（营养学讲座-柳春红老师，2023年5月19日）；</t>
  </si>
  <si>
    <t>（1）0.2分（参与食品学院院运会提前赛仰卧起坐项目，2022年11月）；（2）0.2分（参与华南农业大学定向越野初赛，2022年10月）；（3）0.2分（参与荧光夜跑，2023年6月）；（4）0.2分（参与食品学院研究生乒乓球选拔赛，2023年10月）；（5）0.2分（参与食品学院研究生女篮选拔赛，2023年10月）；（6）0.2分（校学生会疫情线上宿舍音乐打卡活动，2022年11月）；（7）0.2分（心理讲座，2023年11月27日）；（8）0.2分（参与易班华南农业大学学习党的二十大精神易班知识竞赛，2022年11月）；（9）0.2分（食品学院防诈骗讲座，2023年）；（10）0.2分（食品学院食品科普大赛作为观众，2023年4月）；（11）0.2分（学者面对面-关甜老师讲座，2023年3月15日）；（12）0.2分（学者面对面-徐振林老师讲座，2023年3月30日）；</t>
  </si>
  <si>
    <t>（1）0.2分（参与食品学院院运会提前赛仰卧起坐项目，2022年11月）；（2）0.2分（参与华南农业大学定向越野初赛，2022年10月）；（3）0.2分（参与荧光夜跑，2023年6月）；（4）0.2分（参与食品学院研究生乒乓球选拔赛，2023年10月）；（5）0.2分（参与食品学院研究生女篮选拔赛，2023年10月）；（6）0.2分（校学生会疫情线上宿舍音乐打卡活动，2022年11月）；</t>
  </si>
  <si>
    <t>（1）0.2分（参与食品学院院运会提前赛仰卧起坐项目，2022年11月）；（2）0.2分（参与华南农业大学定向越野初赛，2022年10月）；（3）0.2分（参与荧光夜跑，2023年6月）；（4）0.2分（参与食品学院研究生乒乓球选拔赛，2023年10月）；（5）0.2分（参与食品学院研究生女篮选拔赛，2023年10月）；（6）0.2分（校学生会疫情线上宿舍音乐打卡活动属于集体活动，2022年11月）；</t>
  </si>
  <si>
    <t>集体活动归到思想类，上限为1分</t>
  </si>
  <si>
    <t>李笛帆</t>
  </si>
  <si>
    <t>杨金易</t>
  </si>
  <si>
    <t>（1）院级先进团支部 0.25分；（2）2022-2023年度华南农业大学“五四红旗团支部” 0.5分；（3）参加2023年4月20日防电信网络诈骗研究生专场宣讲会 0.2分。</t>
  </si>
  <si>
    <t>（1）北大核心其他核心期刊（标题 不同水解方式下陈皮键合态挥发性化合物的比较，期刊名 食品与发酵工业，接收年月 2023年6月，作者排序第1） 5分；（2）2022年11月10日专利辅导讲座参与 0.2分。</t>
  </si>
  <si>
    <t>（1）北大核心其他核心期刊（标题 不同水解方式下陈皮键合态挥发性化合物的比较  5分；（2）2022年11月10日专利辅导讲座参与 0.2分。</t>
  </si>
  <si>
    <t>（1）2023年广东省大学生武术套路锦标赛男子甲组自选太极拳第三名  2.8分；（2）2023年广东省大学生武术套路锦标赛男子甲组自选太极剑第四名 2.4分。</t>
  </si>
  <si>
    <t>张子谦</t>
  </si>
  <si>
    <t xml:space="preserve">（1）院研究生学生会文体部负责人 3分
（2）先进团支部 0.25分
（3）参加华南农业大学膳食管理委员会“光盘行动”有奖竞答 0.2分
（4）获得华南农业大学“文体先进个人”1分
（5）参加防电信诈骗研究生专场宣讲会 0.2分 
</t>
  </si>
  <si>
    <t>发明专利公开 4分</t>
  </si>
  <si>
    <t>专利无公开证明</t>
  </si>
  <si>
    <t xml:space="preserve">（1）参加食品学院院运会三级跳项目比赛 第三名 0.8分
（2）参加食品学院院运会立定跳项目比赛 0.2分
（3）参加华南农业大学院际乒乓球双打赛男子双打 第一名 1.8分
（4）参加广东省大学生乒乓球锦标赛 团体第二名 3.2分
（5）参加院乒乓球队选拔 0.2分
（6）参加华南农业大学乒乓球院际赛 0.3分
</t>
  </si>
  <si>
    <t xml:space="preserve">（1）参加食品学院院运会三级跳项目比赛 第三名 0.8分
（3）参加华南农业大学院际乒乓球双打赛男子双打 第一名 1.8分
（4）参加广东省大学生乒乓球锦标赛 团体第二名 3.2分
（5）参加院乒乓球队选拔 0.2分
（6）参加华南农业大学乒乓球院际赛 0.3分
</t>
  </si>
  <si>
    <t>专利无公开证明，参加两项院运会项目，获奖只加获奖分，其他分不加</t>
  </si>
  <si>
    <t>钟燕华</t>
  </si>
  <si>
    <r>
      <rPr>
        <sz val="11"/>
        <color rgb="FF000000"/>
        <rFont val="宋体"/>
        <charset val="134"/>
      </rPr>
      <t>（1）优秀党支部 0.25分 （2）党支部委员 2分 （3）线上文体打卡 0.2 分  （4）先进团支部 0.25分  （5）五四红旗团支部 0.25分  （</t>
    </r>
    <r>
      <rPr>
        <sz val="12"/>
        <rFont val="宋体"/>
        <charset val="134"/>
      </rPr>
      <t xml:space="preserve">6）防电信诈骗研究生专场宣讲会 0.2 分  </t>
    </r>
  </si>
  <si>
    <r>
      <rPr>
        <sz val="11"/>
        <color rgb="FFFF0000"/>
        <rFont val="宋体"/>
        <charset val="134"/>
      </rPr>
      <t>（1）优秀党支部 0.25分 （2）党支部委员 2分 （3）线上文体打卡 0.2 分  （4）先进团支部 0.25分  （5）五四红旗团支部 0.25分  （</t>
    </r>
    <r>
      <rPr>
        <sz val="12"/>
        <rFont val="宋体"/>
        <charset val="134"/>
      </rPr>
      <t xml:space="preserve">6）防电信诈骗研究生专场宣讲会 0.2 分  </t>
    </r>
  </si>
  <si>
    <r>
      <rPr>
        <sz val="11"/>
        <color rgb="FF000000"/>
        <rFont val="宋体"/>
        <charset val="134"/>
      </rPr>
      <t xml:space="preserve">（1）北大核心期刊（标题：鲜切菠萝在贮藏过程中的致病菌风险分析，期刊名：食品安全质量检测学报，接收年月：2023.2，作者排序第1） 5分  （2）食品学院十二届文献综述大赛参与 </t>
    </r>
    <r>
      <rPr>
        <sz val="12"/>
        <rFont val="宋体"/>
        <charset val="134"/>
      </rPr>
      <t xml:space="preserve">0.2分  （3）6.8 研究生学术论坛决赛讲座 0.2 分  （4）12.14广东农产品加工产业发展现状与趋势讲座 0.2 分  （5）食品安全科普作品创作大赛讲座 0.2分  </t>
    </r>
  </si>
  <si>
    <r>
      <rPr>
        <sz val="11"/>
        <color rgb="FFFF0000"/>
        <rFont val="宋体"/>
        <charset val="134"/>
      </rPr>
      <t xml:space="preserve">（1）北大核心期刊（标题：鲜切菠萝在贮藏过程中的致病菌风险分析，期刊名：食品安全质量检测学报，接收年月：2023.2，作者排序第1） 5分  （2）食品学院十二届文献综述大赛参与 </t>
    </r>
    <r>
      <rPr>
        <sz val="12"/>
        <rFont val="宋体"/>
        <charset val="134"/>
      </rPr>
      <t xml:space="preserve">0.2分  （3）6.8 研究生学术论坛决赛讲座 0.2 分  （4）12.14广东农产品加工产业发展现状与趋势讲座 0.2 分  （5）食品安全科普作品创作大赛讲座 0.2分  </t>
    </r>
  </si>
  <si>
    <r>
      <rPr>
        <sz val="11"/>
        <color rgb="FF000000"/>
        <rFont val="宋体"/>
        <charset val="134"/>
      </rPr>
      <t>（</t>
    </r>
    <r>
      <rPr>
        <sz val="12"/>
        <rFont val="宋体"/>
        <charset val="134"/>
      </rPr>
      <t xml:space="preserve">1）2022食品学院研究生篮球选拔赛 0.2分  （2）2022食品学院研究生乒乓球选拔赛 0.2分  （3）食品学院院运会女子跳远 0.2分  （4）2023易班嘉年华定向越野活动一等奖 1分  （5）2023年华南农业大学第二期研究生荧光夜跑 0.2分  （6）2023年华南农业大学研究生趣味运动会 0.2分  （7）2023年9月定向越野初赛 0.2分  </t>
    </r>
  </si>
  <si>
    <r>
      <rPr>
        <sz val="11"/>
        <color rgb="FFFF0000"/>
        <rFont val="宋体"/>
        <charset val="134"/>
      </rPr>
      <t>（</t>
    </r>
    <r>
      <rPr>
        <sz val="12"/>
        <rFont val="宋体"/>
        <charset val="134"/>
      </rPr>
      <t xml:space="preserve">1）2022食品学院研究生篮球选拔赛 0.2分  （2）2022食品学院研究生乒乓球选拔赛 0.2分  （3）食品学院院运会女子跳远 0.2分  （4）2023易班嘉年华定向越野活动一等奖 1分  （5）2023年华南农业大学第二期研究生荧光夜跑 0.2分  （6）2023年华南农业大学研究生趣味运动会 0.2分  （7）2023年9月定向越野初赛 0.2分  </t>
    </r>
  </si>
  <si>
    <t>蔡舒晴</t>
  </si>
  <si>
    <t>（1）院级“先进团支部”21硕士3班  0.25分
（2）21级硕士3班 宣传委员  2分
（3）2022-2023学年度第二学期华南农业大学红十字会“但愿人长久，热血注心田”血液知识讲座，2023年3月17日，教三312  0.2分
（4）2022-2023学年度第一学期参加华南农业大学红十字会“共抗艾滋，共享健康”线上讲座活动，2022年11月27日，腾讯会议  0.2分
（5）防电信网络诈骗研究生专场宣讲会，2023年4月20日  0.2分
（6）线上音乐打卡活动，2023年3月2日  0.2分
（7）线上体育打卡活动，2023年3月2日  0.2分</t>
  </si>
  <si>
    <t>（1）院级“先进团支部”21硕士3班   0.25分
（2）21级硕士3班 宣传委员  2分
（3）2022-2023学年度第二学期华南农业大学红十字会“但愿人长久，热血注心田”血液知识讲座，2023年3月17日，教三312  0.2分
（4）2022-2023学年度第一学期参加华南农业大学红十字会“共抗艾滋，共享健康”线上讲座活动，2022年11月27日，腾讯会议  0.2分
（5）防电信网络诈骗研究生专场宣讲会，2023年4月20日  0.2分
（6）线上音乐打卡活动，2023年3月2日  0.2分
（7）线上体育打卡活动，2023年3月2日  0.2分</t>
  </si>
  <si>
    <t>（1）食品学院第十二届综述大赛参与，2023年4月  0.2分
（2）食品大讲堂线上讲座，2022年11月2日，腾讯会议  0.2分
（3）专利辅导讲座，2022年11月10日，腾讯会议  0.2分
（4）学者面对面讲座，2023年3月15日19：00，院楼212  0.2分
（5）其他：2022年广东省食品学会年会优秀论文奖，广东省食品学会科学技术奖奖项之一，2023年3月11日  10分</t>
  </si>
  <si>
    <r>
      <rPr>
        <sz val="11"/>
        <color rgb="FFFF0000"/>
        <rFont val="宋体"/>
        <charset val="134"/>
      </rPr>
      <t xml:space="preserve">（1）食品学院第十二届综述大赛参与，2023 年 4 月 0.2 分
（2）食品大讲堂线上讲座，2022 年 11 月 2 日，腾讯会议 0.2 分
（3）专利辅导讲座，2022 年 11 月 10 日，腾讯会议 0.2 分
（4）学者面对面讲座，2023 年 3 月 15 日 19：00，院楼 212 0.2 分
（5）其他：2022 年广东省食品学会年会优秀论文奖，广东省食品学会科
学技术奖奖项之一，2023 年 3 月 11 日  </t>
    </r>
    <r>
      <rPr>
        <strike/>
        <sz val="11"/>
        <color rgb="FFFF0000"/>
        <rFont val="宋体"/>
        <charset val="134"/>
      </rPr>
      <t>10 分</t>
    </r>
    <r>
      <rPr>
        <b/>
        <sz val="11"/>
        <color rgb="FFFF0000"/>
        <rFont val="宋体"/>
        <charset val="134"/>
      </rPr>
      <t>2分（省赛优秀奖团体队员2分）</t>
    </r>
  </si>
  <si>
    <r>
      <rPr>
        <sz val="11"/>
        <color rgb="FFFF0000"/>
        <rFont val="宋体"/>
        <charset val="134"/>
      </rPr>
      <t xml:space="preserve">（1）食品学院第十二届综述大赛参与，2023 年 4 月 0.2 分
（2）食品大讲堂线上讲座，2022 年 11 月 2 日，腾讯会议 0.2 分
（3）专利辅导讲座，2022 年 11 月 10 日，腾讯会议 0.2 分
（4）学者面对面讲座，2023 年 3 月 15 日 19：00，院楼 212 0.2 分
（5）其他：2022 年广东省食品学会年会优秀论文奖，广东省食品学会科
学技术奖奖项之一，2023 年 3 月 11 日  </t>
    </r>
    <r>
      <rPr>
        <strike/>
        <sz val="11"/>
        <rFont val="宋体"/>
        <charset val="134"/>
      </rPr>
      <t>10 分</t>
    </r>
    <r>
      <rPr>
        <b/>
        <sz val="11"/>
        <rFont val="宋体"/>
        <charset val="134"/>
      </rPr>
      <t>2分（省赛优秀奖团体队员2分）</t>
    </r>
  </si>
  <si>
    <t>（1）参与食品学院研究生女子篮球选拔赛，2022年9月18日，小五山宿舍区边篮球场  0.2分；
（2）参与食品学院研究生乒乓球队选拔赛，2022年9月23日，华山区乒乓球场地  0.2分；
（3）参与食品学院第二十九届田径运动会提前赛立定跳远项目，2022年10月20日，启林南运动场  0.2分
（4）参与华南农业大学第六十五届运动会定向越野锦标赛选拔赛女子团队赛，2022年11月6日，华南农业大学  0.2分
（5）参与食品学院尊师月师生羽毛球赛选拔赛，2023年9月20日，田家炳体育馆 0.2分
（6）易班嘉年华定向越野活动一等奖，2023年4月9日，华南农业大学  1分
（7）2022-2023年度华南农业大学羽毛球协会34届单打赛女单第五名，2023年3月18-19日，田家炳羽毛球馆  1分
（8）2022-2023年度华南农业大学羽毛球协会34届院际赛第一名，2023年5月20-21日，田家炳羽毛球馆  1.8分</t>
  </si>
  <si>
    <t>（1）参与食品学院研究生女子篮球选拔赛，2022 年 9 月 18 日，小五山宿舍区边篮球场 0.2 分；
（2）参与食品学院研究生乒乓球队选拔赛，2022 年 9 月 23 日，华山区乒乓球场地 0.2 分；
（3）参与食品学院第二十九届田径运动会提前赛立定跳远项目，2022 年10 月 20 日，启林南运动场 0.2 分
（4）参与华南农业大学第六十五届运动会定向越野锦标赛选拔赛女子团队赛，2022 年 11 月 6 日，华南农业大学 0.2 分
（5）参与食品学院尊师月师生羽毛球赛选拔赛，2023 年 9 月 20 日，田家炳体育馆 0.2 分
（6）易班嘉年华定向越野活动一等奖，2023 年 4 月 9 日，华南农业大学1 分
（7）2022-2023 年度华南农业大学羽毛球协会 34 届单打赛女单第五名，2023 年 3 月 18-19 日，田家炳羽毛球馆 1 分
（8）2022-2023 年度华南农业大学羽毛球协会 34 届院际赛第一名，2023年 5 月 20-21 日，田家炳羽毛球馆 1.8 分</t>
  </si>
  <si>
    <t>沈润霓</t>
  </si>
  <si>
    <r>
      <rPr>
        <sz val="11"/>
        <color rgb="FF000000"/>
        <rFont val="宋体"/>
        <charset val="134"/>
      </rPr>
      <t>（1）</t>
    </r>
    <r>
      <rPr>
        <sz val="11"/>
        <color rgb="FF000000"/>
        <rFont val="Arial"/>
        <family val="2"/>
      </rPr>
      <t xml:space="preserve">	</t>
    </r>
    <r>
      <rPr>
        <sz val="11"/>
        <color rgb="FF000000"/>
        <rFont val="宋体"/>
        <charset val="134"/>
      </rPr>
      <t>校级优秀团干 2分
（2）</t>
    </r>
    <r>
      <rPr>
        <sz val="11"/>
        <color rgb="FF000000"/>
        <rFont val="Arial"/>
        <family val="2"/>
      </rPr>
      <t xml:space="preserve">	</t>
    </r>
    <r>
      <rPr>
        <sz val="11"/>
        <color rgb="FF000000"/>
        <rFont val="宋体"/>
        <charset val="134"/>
      </rPr>
      <t>院级先进团支部成员 0.25分
（3）</t>
    </r>
    <r>
      <rPr>
        <sz val="11"/>
        <color rgb="FF000000"/>
        <rFont val="Arial"/>
        <family val="2"/>
      </rPr>
      <t xml:space="preserve">	</t>
    </r>
    <r>
      <rPr>
        <sz val="11"/>
        <color rgb="FF000000"/>
        <rFont val="宋体"/>
        <charset val="134"/>
      </rPr>
      <t>院级五四红旗团支部成员 0.25分
（4）</t>
    </r>
    <r>
      <rPr>
        <sz val="11"/>
        <color rgb="FF000000"/>
        <rFont val="Arial"/>
        <family val="2"/>
      </rPr>
      <t xml:space="preserve">	</t>
    </r>
    <r>
      <rPr>
        <sz val="11"/>
        <color rgb="FF000000"/>
        <rFont val="宋体"/>
        <charset val="134"/>
      </rPr>
      <t>2021级硕士6班团支书 3分
（5）</t>
    </r>
    <r>
      <rPr>
        <sz val="11"/>
        <color rgb="FF000000"/>
        <rFont val="Arial"/>
        <family val="2"/>
      </rPr>
      <t xml:space="preserve">	</t>
    </r>
    <r>
      <rPr>
        <sz val="11"/>
        <color rgb="FF000000"/>
        <rFont val="宋体"/>
        <charset val="134"/>
      </rPr>
      <t>11.27心理健康讲座 0.2分
（6）</t>
    </r>
    <r>
      <rPr>
        <sz val="11"/>
        <color rgb="FF000000"/>
        <rFont val="Arial"/>
        <family val="2"/>
      </rPr>
      <t xml:space="preserve">	</t>
    </r>
    <r>
      <rPr>
        <sz val="11"/>
        <color rgb="FF000000"/>
        <rFont val="宋体"/>
        <charset val="134"/>
      </rPr>
      <t>4.20防电信网络诈骗宣讲会 0.2分
（7）</t>
    </r>
    <r>
      <rPr>
        <sz val="11"/>
        <color rgb="FF000000"/>
        <rFont val="Arial"/>
        <family val="2"/>
      </rPr>
      <t xml:space="preserve">	</t>
    </r>
    <r>
      <rPr>
        <sz val="11"/>
        <color rgb="FF000000"/>
        <rFont val="宋体"/>
        <charset val="134"/>
      </rPr>
      <t>学习党的二十大精神易班知识竞赛 参与 0.2分
（8）</t>
    </r>
    <r>
      <rPr>
        <sz val="11"/>
        <color rgb="FF000000"/>
        <rFont val="Arial"/>
        <family val="2"/>
      </rPr>
      <t xml:space="preserve">	</t>
    </r>
    <r>
      <rPr>
        <sz val="11"/>
        <color rgb="FF000000"/>
        <rFont val="宋体"/>
        <charset val="134"/>
      </rPr>
      <t>4.27食品安全科普大赛 观众 0.2分
（9）</t>
    </r>
    <r>
      <rPr>
        <sz val="11"/>
        <color rgb="FF000000"/>
        <rFont val="Arial"/>
        <family val="2"/>
      </rPr>
      <t xml:space="preserve">	</t>
    </r>
    <r>
      <rPr>
        <sz val="11"/>
        <color rgb="FF000000"/>
        <rFont val="宋体"/>
        <charset val="134"/>
      </rPr>
      <t>“健康广东，营养先行”食品营养健康知识竞赛 参与 0.2分</t>
    </r>
  </si>
  <si>
    <r>
      <rPr>
        <sz val="11"/>
        <color rgb="FFFF0000"/>
        <rFont val="宋体"/>
        <charset val="134"/>
      </rPr>
      <t>（1）</t>
    </r>
    <r>
      <rPr>
        <sz val="11"/>
        <color rgb="FFFF0000"/>
        <rFont val="Arial"/>
        <family val="2"/>
      </rPr>
      <t xml:space="preserve">	</t>
    </r>
    <r>
      <rPr>
        <sz val="11"/>
        <color rgb="FFFF0000"/>
        <rFont val="宋体"/>
        <charset val="134"/>
      </rPr>
      <t>校级优秀团干 2分
（2）</t>
    </r>
    <r>
      <rPr>
        <sz val="11"/>
        <color rgb="FFFF0000"/>
        <rFont val="Arial"/>
        <family val="2"/>
      </rPr>
      <t xml:space="preserve">	</t>
    </r>
    <r>
      <rPr>
        <sz val="11"/>
        <color rgb="FFFF0000"/>
        <rFont val="宋体"/>
        <charset val="134"/>
      </rPr>
      <t>院级先进团支部成员 0.25分
（3）</t>
    </r>
    <r>
      <rPr>
        <sz val="11"/>
        <color rgb="FFFF0000"/>
        <rFont val="Arial"/>
        <family val="2"/>
      </rPr>
      <t xml:space="preserve">	</t>
    </r>
    <r>
      <rPr>
        <sz val="11"/>
        <color rgb="FFFF0000"/>
        <rFont val="宋体"/>
        <charset val="134"/>
      </rPr>
      <t>院级五四红旗团支部成员 0.25分
（4）</t>
    </r>
    <r>
      <rPr>
        <sz val="11"/>
        <color rgb="FFFF0000"/>
        <rFont val="Arial"/>
        <family val="2"/>
      </rPr>
      <t xml:space="preserve">	</t>
    </r>
    <r>
      <rPr>
        <sz val="11"/>
        <color rgb="FFFF0000"/>
        <rFont val="宋体"/>
        <charset val="134"/>
      </rPr>
      <t>2021级硕士6班团支书 3分
（5）</t>
    </r>
    <r>
      <rPr>
        <sz val="11"/>
        <color rgb="FFFF0000"/>
        <rFont val="Arial"/>
        <family val="2"/>
      </rPr>
      <t xml:space="preserve">	</t>
    </r>
    <r>
      <rPr>
        <sz val="11"/>
        <color rgb="FFFF0000"/>
        <rFont val="宋体"/>
        <charset val="134"/>
      </rPr>
      <t>11.27心理健康讲座 0.2分
（6）</t>
    </r>
    <r>
      <rPr>
        <sz val="11"/>
        <color rgb="FFFF0000"/>
        <rFont val="Arial"/>
        <family val="2"/>
      </rPr>
      <t xml:space="preserve">	</t>
    </r>
    <r>
      <rPr>
        <sz val="11"/>
        <color rgb="FFFF0000"/>
        <rFont val="宋体"/>
        <charset val="134"/>
      </rPr>
      <t>4.20防电信网络诈骗宣讲会 0.2分
（7）</t>
    </r>
    <r>
      <rPr>
        <sz val="11"/>
        <color rgb="FFFF0000"/>
        <rFont val="Arial"/>
        <family val="2"/>
      </rPr>
      <t xml:space="preserve">	</t>
    </r>
    <r>
      <rPr>
        <sz val="11"/>
        <color rgb="FFFF0000"/>
        <rFont val="宋体"/>
        <charset val="134"/>
      </rPr>
      <t>学习党的二十大精神易班知识竞赛 参与 0.2分
（8）</t>
    </r>
    <r>
      <rPr>
        <sz val="11"/>
        <color rgb="FFFF0000"/>
        <rFont val="Arial"/>
        <family val="2"/>
      </rPr>
      <t xml:space="preserve">	</t>
    </r>
    <r>
      <rPr>
        <sz val="11"/>
        <color rgb="FFFF0000"/>
        <rFont val="宋体"/>
        <charset val="134"/>
      </rPr>
      <t>4.27食品安全科普大赛 观众 0.2分
（9）</t>
    </r>
    <r>
      <rPr>
        <sz val="11"/>
        <color rgb="FFFF0000"/>
        <rFont val="Arial"/>
        <family val="2"/>
      </rPr>
      <t xml:space="preserve">	</t>
    </r>
    <r>
      <rPr>
        <sz val="11"/>
        <color rgb="FFFF0000"/>
        <rFont val="宋体"/>
        <charset val="134"/>
      </rPr>
      <t>“健康广东，营养先行”食品营养健康知识竞赛 参与 0.2分</t>
    </r>
  </si>
  <si>
    <t>（1） 第九届IFF营养与健康学生创新大赛 参与 0.2分
（2） 2022年华南农业大学食品学院实验技能创新大赛  参与 0.2分
（3） 2022年丁颖杯发明创意大赛 院赛 第一名/一等奖 组员 0.6分
（4） 食品学院第十二届综述大赛 参与 0.2分
（5） 2023年“创客杯”大学生创新创业大赛 院赛 第二名/二等奖 组员 0.5分
（6） 第九届中国国际“互联网+”大学生创新创业大赛 参与 0.2分
（7） 11.10 专利辅导讲座 0.2分
（8） 12.14 农产品加工产业讲座 0.2分
（9） 3.15学者面对面讲座 0.2分
（10） 3.22 CAS论坛“CAS SciFinder Discovery  Platform 反应检索，不止A to B” 0.2分</t>
  </si>
  <si>
    <t>（1） 2022年女子篮球选拔赛 0.2分
（2） 2022年乒乓球队选拔赛 0.2分
（3） 2022年院运会田赛 参与女子铅球  0.2分
（4） 定向越野初赛 参与女子短距离赛 0.2分
（5） 4.8荧光夜跑 参与 0.2分
（6） 趣味运动会第二期 参与 0.2分
（7） 6.11荧光夜跑 参与 0.2分
（8） 线上文体打卡活动 参与线上体育打卡 0.2分</t>
  </si>
  <si>
    <t>韦锦源</t>
  </si>
  <si>
    <t>钟青萍</t>
  </si>
  <si>
    <t>班长（3分），院级先进团支部（0.25分），院级五四红旗团支部（0.25分），3.30 学者面对面讲座（0.2分），4.20放电信诈骗讲座（0.2分），研究生线上宿舍打卡活动（0.2分）</t>
  </si>
  <si>
    <t>中文核心（标题《建立DARQ-LAMP方法快速检测单增李斯特菌》,期刊名《食品研究与开发》，接收年月2023年2月6日，作者排序第一）（5分）
食品学院第十二届综述大赛参与 （0.2分）
食品学院实验技能创新大赛 （0.2分）</t>
  </si>
  <si>
    <t>（1）参与校男子足球比赛  （0.3分）； 院男子篮球队选拔（0.2分）
院乒乓球队选拔（0.2分），院运会男子5000米（0.2分），定向越野（0.2分）</t>
  </si>
  <si>
    <t>周宇豪</t>
  </si>
  <si>
    <r>
      <rPr>
        <sz val="11"/>
        <color rgb="FF000000"/>
        <rFont val="宋体"/>
        <charset val="134"/>
      </rPr>
      <t xml:space="preserve">(1) 华农第十三届迎新杯书画大赛  0.2分；
(2) 11.02 食品大讲堂讲座  0.2分；
(3) 11.27 心理健康讲座  0.2分；
(4) 4.20 防电信网络诈骗研究生专场宣讲会  0.2分；
(5) 3.15学者面对面讲座名单公示  0.2分；
(6) 食品工程研究生第一党支部组织委员2分
</t>
    </r>
    <r>
      <rPr>
        <sz val="11"/>
        <color rgb="FFFF0000"/>
        <rFont val="宋体"/>
        <charset val="134"/>
      </rPr>
      <t>(7)应急科普华夏行 二等奖 0.2分（证明无效）</t>
    </r>
    <r>
      <rPr>
        <sz val="11"/>
        <color theme="1"/>
        <rFont val="宋体"/>
        <charset val="134"/>
      </rPr>
      <t xml:space="preserve">
(8) 先进团支部 0.25分</t>
    </r>
  </si>
  <si>
    <r>
      <rPr>
        <sz val="11"/>
        <color rgb="FFFF0000"/>
        <rFont val="宋体"/>
        <charset val="134"/>
      </rPr>
      <t>(1) 华农第十三届迎新杯书画大赛  0.2分；
(2) 11.02 食品大讲堂讲座  0.2分；
(3) 11.27 心理健康讲座  0.2分；
(4) 4.20 防电信网络诈骗研究生专场宣讲会  0.2分；
(5) 3.15学者面对面讲座名单公示  0.2分；
(6) 食品工程研究生第一党支部组织委员2分
(7)应急科普华夏行 二等奖 0.2分（证明无效）</t>
    </r>
    <r>
      <rPr>
        <sz val="11"/>
        <color theme="1"/>
        <rFont val="宋体"/>
        <charset val="134"/>
      </rPr>
      <t xml:space="preserve">
(8) 先进团支部 0.25分</t>
    </r>
  </si>
  <si>
    <r>
      <rPr>
        <sz val="11"/>
        <color theme="1"/>
        <rFont val="宋体"/>
        <charset val="134"/>
      </rPr>
      <t xml:space="preserve">(1) 华农第十三届迎新杯书画大赛  0.2分；
(2) 11.02 食品大讲堂讲座  0.2分；
(3) 11.27 心理健康讲座  0.2分；
(4) 4.20 防电信网络诈骗研究生专场宣讲会  0.2分；
(5) 3.15学者面对面讲座名单公示  0.2分；
(6) 食品工程研究生第一党支部组织委员2分
</t>
    </r>
    <r>
      <rPr>
        <sz val="11"/>
        <color rgb="FFFF0000"/>
        <rFont val="宋体"/>
        <charset val="134"/>
      </rPr>
      <t>(7)应急科普华夏行 二等奖 0.2分（证明无效）</t>
    </r>
    <r>
      <rPr>
        <sz val="11"/>
        <color theme="1"/>
        <rFont val="宋体"/>
        <charset val="134"/>
      </rPr>
      <t xml:space="preserve">
(8) 先进团支部 0.25分</t>
    </r>
  </si>
  <si>
    <t>(1) 磷钼杂多酸对纤维素水解产物分布及水解过程的影响，北大核心，1作  7分；
(2)食品学院实验技能创新大赛  0.2分；
(3)  “丁颖杯”发明创意大赛  0.2分；</t>
  </si>
  <si>
    <t>(1) 磷钼杂多酸对纤维素水解产物分布及水解过程的影响，北大核心非25%，1作  5分；
(2)食品学院实验技能创新大赛  0.2分；
(3)  “丁颖杯”发明创意大赛  0.2分；</t>
  </si>
  <si>
    <t>(1) 食品学院篮球队选拔赛  0.2分； 
(2) 食品学院乒乓球队选拔赛  0.2分；
(3) 华农第二届夜间迷宫定向接力赛  0.2分；
(4) 校级定向越野  0.2分；
(5) 华农农业大学第二期研究生荧光夜跑  0.2分；
(6) 华农学生会“爱地球，爱运动”荧光夜跑活动  0.2分；
(7) 易班定向越野活动三等奖  0.5分；</t>
  </si>
  <si>
    <t>杨琳</t>
  </si>
  <si>
    <t>（1）研究生会部门负责人 3分；
（2）校级五四红旗团支部 0.5分；
（3）院级先进团支部 0.25分；
（4）“学思想、育新人、建新功”知识竞赛 0.2分；</t>
  </si>
  <si>
    <t>食品大讲堂，线上活动打卡</t>
  </si>
  <si>
    <t>（1）发表论文 其他核心刊物（鸡肉蛋白水解物Pickering乳液凝胶制备技术及特性分析，肉类研究，2023-07-31，一作） 5分；
（2）专利辅导讲座 0.2分；
（3）广东农产品加工产业发展现状与趋势讲座 0.2分；
（4）食品大讲堂讲座 0.2分；</t>
  </si>
  <si>
    <t>（1）乒乓球选拔赛 0.2分；
（2）定向越野女子短距离赛0.2分；
（3）院运会女子立定跳远 0.2分；
（4）线上音乐打卡活动 0.2分；
（5）线上体育打卡活动 0.2分；</t>
  </si>
  <si>
    <t>线上活动重复，且属于集体</t>
  </si>
  <si>
    <t>陈丹妮</t>
  </si>
  <si>
    <t>肖苏尧</t>
  </si>
  <si>
    <t>（1）校级优秀学生骨干 2分； 
（2）21级硕士3班班长 3分；
（3）校研究生艺术团主持队队长 1分；（2分减半）
（4）功能食品研究生第二党支部先进党支部 0.25分；
（5）班级先进团支部 0.25分；
（6）参与食品学院“四院联合心理知识竞赛” 0.2分；
（7）食品学院主题手账活动三等奖 0.2分；
（8）《破土》心理剧校赛二等奖 0.4分；
（9）参加校研代会候选人 0.2分；
（10）公管学院2023年毕业晚会 0.2分；
（11）林风学院2023年毕业晚会《我要当主唱》 0.1分；
（12）2022年11月27日食品学院心理健康讲座 0.2分；
（13）2023年4月20日食品学院防电信诈骗讲座 0.2分
（14）2023年4月27日食品安全科普大赛观众 0.2分</t>
  </si>
  <si>
    <r>
      <rPr>
        <sz val="11"/>
        <color rgb="FFFF0000"/>
        <rFont val="宋体"/>
        <charset val="134"/>
      </rPr>
      <t>（1）校级优秀学生骨干 2分； 
（2）21级硕士3班班长 3分；
（3）校研究生艺术团主持队队长 1分；（2分减半）
（4）功能食品研究生第二党支部先进党支部 0.25分；
（5）班级先进团支部 0.25分；
（6）参与食品学院“四院联合心理知识竞赛” 0.2分；
（7）食品学院主题手账活动三等奖 0.2分；
（8）《破土》心理剧校赛二等奖 0.4分；
（9）参加校研代会候选人 0.2分；
（10）公管学院2023年毕业晚会 0.2分；
（11）林风学院2023年毕业晚会《我要当主唱》 0.1分；（超上限</t>
    </r>
    <r>
      <rPr>
        <sz val="11"/>
        <color rgb="FF000000"/>
        <rFont val="宋体"/>
        <charset val="134"/>
      </rPr>
      <t>）
（12）2022年11月27日食品学院心理健康讲座 0.2分；
（13）2023年4月20日食品学院防电信诈骗讲座 0.2分</t>
    </r>
  </si>
  <si>
    <t>（1）校级优秀学生骨干 2分； 
（2）21级硕士3班班长 3分；
（3）校研究生艺术团主持队队长 1分；（2分减半）
（4）功能食品研究生第二党支部先进党支部 0.25分；
（5）班级先进团支部 0.25分；
（6）参与食品学院“四院联合心理知识竞赛” 0.2分；
（7）食品学院主题手账活动三等奖 0.2分；
（8）《破土》心理剧校赛二等奖 0.4分；
（9）参加校研代会候选人 0.2分；
（10）公管学院2023年毕业晚会 0.2分；（超上限）
（11）林风学院2023年毕业晚会《我要当主唱》 0.1分；（超上限）
（12）2022年11月27日食品学院心理健康讲座 0.2分；
（13）2023年4月20日食品学院防电信诈骗讲座 0.2分（14）2023.4.27食品安全科普大赛0.2</t>
  </si>
  <si>
    <t>（1）参与2022-2023年度华南农业大学研究生文献综述大赛 0.2分；
（2）2022年11月2日食品大讲堂 0.2分；
（3）2022年11月10日专利辅导讲座 0.2分；
（4）2023年3月15日学者面对面讲座 0.2分；
（5）2023年4月27日食品安全科普大赛 0.2分；</t>
  </si>
  <si>
    <t>（1）参与2022-2023年度华南农业大学研究生文献综述大赛 0.2分；
（2）2022年11月2日食品大讲堂 0.2分；
（3）2022年11月10日专利辅导讲座 0.2分；
（4）2023年3月15日学者面对面讲座 0.2分；
（5）2023年4月27日食品安全科普大赛观众 0.2分；</t>
  </si>
  <si>
    <t>（1）参与食品学院乒乓球队选拔赛 0.2分；
（2）参与食品学院篮球队选拔赛 0.2分；
（3）参与趣味运动会 0.2分；
（4）参加定向越野 0.2分；
（5）参与2022年院运会田径赛 0.2分</t>
  </si>
  <si>
    <t>（1）参与食品学院乒乓球队选拔赛 0.2分；
（2）参与食品学院篮球队选拔赛 0.2分；
（3）参与趣味运动会 0.2分；
（4）参加定向越野 0.2分；
（5）参与2022年院运会田径赛 0.2分。</t>
  </si>
  <si>
    <t>叶美芝</t>
  </si>
  <si>
    <t>0.25分（先进团支部）、2分（心理委员）</t>
  </si>
  <si>
    <r>
      <rPr>
        <sz val="11"/>
        <color rgb="FFFF0000"/>
        <rFont val="宋体"/>
        <charset val="134"/>
      </rPr>
      <t>7分（北大核心
收录：山药皮多糖的分离纯化、结构特征及体外抗氧化活性研究，《食品工业科技》，2023.4）、0.2分（第十一届食品学院文献综述大赛）</t>
    </r>
    <r>
      <rPr>
        <b/>
        <sz val="11"/>
        <color rgb="FFFF0000"/>
        <rFont val="宋体"/>
        <charset val="134"/>
      </rPr>
      <t>（缺检索证明）</t>
    </r>
  </si>
  <si>
    <t>7分（北大核心
收录：山药皮多糖的分离纯化、结构特征及体外抗氧化活性研究，《食品工业科技》，2023.4）、0.2分（第十一届食品学院文献综述大赛）</t>
  </si>
  <si>
    <t>0.2分（院级女子铅球初赛）、0.2分（定向越野初赛）</t>
  </si>
  <si>
    <t>张金波</t>
  </si>
  <si>
    <t>（一）荣誉称号：
（1）院级优秀共产党员 1分
（2）院级先进团支部 0.25分
（二）学生工作：
（3）包装工程研究生党支部副书记 3分
（三）集体活动：
（4）非学术讲座：
①华南农业大学红十字会“共抗艾滋，共享健康”线上讲座 0.2分
②2022年11月27日心理健康讲座 0.2分
③华南农业大学红十字会“但愿人长久，热血注心田”血液知识讲座 0.2分
④参与2023年4月20日防电信网络诈骗研究生宣讲会 0.2分
（5）思想文化类比赛或活动：
①2022.10.21 参与23届华南农业大学膳食管理委员会“光盘行动”有奖竞答活动 0.2分
②2022.11.22 参与四院联合知识竞赛 0.2分
③参与华南农业大学“线上文体打卡活动”的音乐和体育打卡 0.2+0.2=0.4分
④参与华南农业大学2023学思想 育新人 建新功知识竞赛 0.2分</t>
  </si>
  <si>
    <r>
      <rPr>
        <sz val="12"/>
        <color rgb="FF000000"/>
        <rFont val="宋体"/>
        <charset val="134"/>
      </rPr>
      <t>（一）荣誉称号：
（1）院级优秀共产党员 1分
（2）院级先进团支部 0.25分
（二）学生工作：
（3）包装工程研究生党支部副书记 3分
（三）集体活动：
（4）非学术讲座：
①华南农业大学红十字会“共抗艾滋，共享健康”线上讲座 0.2分
②2022年11月27日心理健康讲座 0.2分
③华南农业大学红十字会“但愿人长久，热血注心田”血液知识讲座 0.2分
④参与2023年4月20日防电信网络诈骗研究生宣讲会 0.2分
（5）思想文化类比赛或活动：
①2022.10.21 参与23届华南农业大学膳食管理委员会“光盘行动”有奖竞答活动 0.2分
②2022.11.22 参与四院联合知识竞赛 0.2分
③参</t>
    </r>
    <r>
      <rPr>
        <b/>
        <sz val="12"/>
        <color rgb="FFFF0000"/>
        <rFont val="宋体"/>
        <charset val="134"/>
      </rPr>
      <t>与华南农业大学“线上文体打卡活动”的音乐和体育打卡 0.2分（重复加分）</t>
    </r>
    <r>
      <rPr>
        <sz val="12"/>
        <color rgb="FF000000"/>
        <rFont val="宋体"/>
        <charset val="134"/>
      </rPr>
      <t xml:space="preserve">
④参与华南农业大学2023学思想 育新人 建新功知识竞赛 0.2分</t>
    </r>
  </si>
  <si>
    <r>
      <rPr>
        <sz val="11"/>
        <color rgb="FF000000"/>
        <rFont val="宋体"/>
        <charset val="134"/>
      </rPr>
      <t xml:space="preserve">（一）荣誉称号：
（1）院级优秀共产党员 1分
（2）院级先进团支部 0.25分
（二）学生工作：
（3）包装工程研究生党支部副书记 3分
（三）集体活动：
（4）非学术讲座：
①华南农业大学红十字会“共抗艾滋，共享健康”线上讲座 0.2分
②2022年11月27日心理健康讲座 0.2分
③华南农业大学红十字会“但愿人长久，热血注心田”血液知识讲座 0.2分
④参与2023年4月20日防电信网络诈骗研究生宣讲会 0.2分
（5）思想文化类比赛或活动：
①2022.10.21 参与23届华南农业大学膳食管理委员会“光盘行动”有奖竞答活动 0.2分
</t>
    </r>
    <r>
      <rPr>
        <strike/>
        <sz val="12"/>
        <color rgb="FFFF0000"/>
        <rFont val="宋体"/>
        <charset val="134"/>
      </rPr>
      <t>②2022.11.22 参与四院联合知识竞赛 0.2分
③参</t>
    </r>
    <r>
      <rPr>
        <b/>
        <strike/>
        <sz val="12"/>
        <color rgb="FFFF0000"/>
        <rFont val="宋体"/>
        <charset val="134"/>
      </rPr>
      <t>与华南农业大学“线上文体打卡活动”的音乐和体育打卡 0.2分（重复加分）</t>
    </r>
    <r>
      <rPr>
        <strike/>
        <sz val="12"/>
        <color rgb="FFFF0000"/>
        <rFont val="宋体"/>
        <charset val="134"/>
      </rPr>
      <t xml:space="preserve">
④参与华南农业大学2023学思想 育新人 建新功知识竞赛 0.2分</t>
    </r>
  </si>
  <si>
    <r>
      <rPr>
        <sz val="11"/>
        <color rgb="FF000000"/>
        <rFont val="宋体"/>
        <charset val="134"/>
      </rPr>
      <t xml:space="preserve">（1）学术讲座：
①2022.12.14 腾讯会议 《广东农产品加工产业发展现状与趋势》 0.2分
</t>
    </r>
    <r>
      <rPr>
        <strike/>
        <sz val="12"/>
        <color rgb="FFFF0000"/>
        <rFont val="宋体"/>
        <charset val="134"/>
      </rPr>
      <t>②第十一届中国TRIZ杯大学生创新方法大赛校选赛现场答辩观看 0.2分（非学术讲座）</t>
    </r>
    <r>
      <rPr>
        <sz val="12"/>
        <color rgb="FF000000"/>
        <rFont val="宋体"/>
        <charset val="134"/>
      </rPr>
      <t xml:space="preserve">
（2）学术竞赛
①第十一届中国TRIZ杯大学生创新方法大赛校选赛三等奖——创新设计类  参赛队长   1.6分
②第十一届中国TRIZ杯大学生创新方法大赛校选赛优秀奖——发明制作类  参赛队员  0.6分
参与食品学院第12届综述大赛 0.2分
参与食品学院“百里挑一”比赛  0.2分</t>
    </r>
  </si>
  <si>
    <t>（1）学术讲座：
①2022.12.14 腾讯会议 《广东农产品加工产业发展现状与趋势》 0.2分
②第十一届中国TRIZ杯大学生创新方法大赛校选赛现场答辩观看 0.2分
（2）学术竞赛
①第十一届中国TRIZ杯大学生创新方法大赛校选赛三等奖——创新设计类  参赛队长   1.6分
②第十一届中国TRIZ杯大学生创新方法大赛校选赛优秀奖——发明制作类  参赛队员  0.6分
参与食品学院第12届综述大赛 0.2分
参与食品学院“百里挑一”比赛  0.2分</t>
  </si>
  <si>
    <t>（1）参与食品学院院运会200米预决赛  0.2分； 
（2）参与食品学院篮球选拔  0.2分
（3）参与食品学院乒乓球队选拔 0.2分
（4）参与食品学院定向越野短距离女子组赛 0.2分
（5）参与趣味运动会 0.2分
（6）2023华南农业大学易班嘉年华定向越野活动 三等奖 0.5分
（7）第二届夜间超级迷宫定向赛暨校队选拔赛 0.2分</t>
  </si>
  <si>
    <t>集体活动上限1分</t>
  </si>
  <si>
    <t>谢舒敏</t>
  </si>
  <si>
    <t>（1）校级优秀学生骨干2分；（2）校级“五四红旗团支部”0.5分；（3）院研究生会学术部负责人3分；（4）“学思想、育新人、建新功”知识竞赛校级三等奖0.6分；（5）院级先进团支部0.25分；（6）防电信网络诈骗研究生专场2023.04.20集体活动0.2分；（7）学者面对面2023.03.30集体活动0.2分；（8）学者面对面2023.03.15集体活动0.2分；（9）食品大讲堂2022.11.2非学术讲座0.2分；（10）体育打卡 0.2分。</t>
  </si>
  <si>
    <t>（1）参与食品学院第十二届综述大赛0.2分；（2）第十七期食品大讲堂 学术讲座0.2分；（3）研究生学术论坛决赛 学术讲座0.2分；（4）广东农产品加工产业发展现状与趋势 学术讲座0.2分；（5）合理膳食，健康人生2023.05.19学术讲座0.2分；（6）专利辅导讲座2022.11.10学术讲座0.2分。</t>
  </si>
  <si>
    <t>（1）参与食品学院院运会女子立定跳远项目比赛0.2分；（2）篮球选拔赛0.2分；（3）兵乒球选拔赛0.2分；（4）参与定向越野女子短距离赛0.2分；（5）荧光夜跑0.2分。</t>
  </si>
  <si>
    <t>周乐松</t>
  </si>
  <si>
    <t>（1）班级团支书 3分（2）党支部支委（第二职位 减半）1分 （3）优秀研究生骨干1分（4）先进研究生党支部0.25分（5）先进研究生党支部0.25分（6）学校征文比赛0.2分 (7)宿舍打卡活动0.2分 (8)心理健康讲座0.2分 (9)红十字会讲座0.2分 (10)电信诈骗讲座0.2</t>
  </si>
  <si>
    <r>
      <rPr>
        <sz val="12"/>
        <color rgb="FF000000"/>
        <rFont val="宋体"/>
        <charset val="134"/>
      </rPr>
      <t>（1）班级团支书 3分（2）党支部支委（第二职位 减半）1分 （3）优秀研究生骨干1分</t>
    </r>
    <r>
      <rPr>
        <b/>
        <sz val="12"/>
        <color rgb="FFFF0000"/>
        <rFont val="宋体"/>
        <charset val="134"/>
      </rPr>
      <t>（</t>
    </r>
    <r>
      <rPr>
        <sz val="12"/>
        <color rgb="FFFF0000"/>
        <rFont val="宋体"/>
        <charset val="134"/>
      </rPr>
      <t>4）先进研究生党支部0.2分</t>
    </r>
    <r>
      <rPr>
        <sz val="12"/>
        <color rgb="FF000000"/>
        <rFont val="宋体"/>
        <charset val="134"/>
      </rPr>
      <t>（5）先进研究生党支部0.25分（6）学校征文比赛0.2分 (7)宿舍打卡活动0.2分 (8)心理健康讲座0.2分 (9)红十字会讲座0.2分 (10)电信诈骗讲座0.2</t>
    </r>
  </si>
  <si>
    <r>
      <rPr>
        <sz val="11"/>
        <color rgb="FF000000"/>
        <rFont val="宋体"/>
        <charset val="134"/>
      </rPr>
      <t>（1）班级团支书 3分（2）党支部支委（第二职位 减半）1分 （3）优秀研究生骨干1分</t>
    </r>
    <r>
      <rPr>
        <b/>
        <sz val="12"/>
        <color rgb="FFFF0000"/>
        <rFont val="宋体"/>
        <charset val="134"/>
      </rPr>
      <t>（</t>
    </r>
    <r>
      <rPr>
        <sz val="12"/>
        <color rgb="FFFF0000"/>
        <rFont val="宋体"/>
        <charset val="134"/>
      </rPr>
      <t>4）先进研究生团支部0.25分</t>
    </r>
    <r>
      <rPr>
        <sz val="12"/>
        <color rgb="FF000000"/>
        <rFont val="宋体"/>
        <charset val="134"/>
      </rPr>
      <t>（5）先进研究生党支部0.25分（6）学校征文比赛0.2分 (7)宿舍打卡活动0.2分 (8)心理健康讲座0.2分 (9)红十字会讲座0.2分 (10)电信诈骗讲座0.2</t>
    </r>
  </si>
  <si>
    <t>（1）食品学院第12届综述大赛参与 0.2分（2）李锦记杯参与 0.2分；(3)高福讲座0.2分；（4）专利辅导员讲座参与0.2分(5)学者面对面 0.2分（6）食品大讲堂讲座0.2分（7）广东农产品讲座 0.2分</t>
  </si>
  <si>
    <r>
      <rPr>
        <sz val="11"/>
        <color rgb="FFFF0000"/>
        <rFont val="宋体"/>
        <charset val="134"/>
      </rPr>
      <t>（1）食品学院第12届综述大赛参与 0.2分（2）李锦记杯参与 0.2分；(3)高福讲座0.2分；（4）专利辅导员讲座参与0.2分</t>
    </r>
    <r>
      <rPr>
        <strike/>
        <sz val="12"/>
        <color rgb="FFFF0000"/>
        <rFont val="宋体"/>
        <charset val="134"/>
      </rPr>
      <t>(5)学者面对面 0.2分（非学术）（6）食品大讲堂讲座0.2分（集体活动）</t>
    </r>
    <r>
      <rPr>
        <sz val="12"/>
        <color theme="1"/>
        <rFont val="宋体"/>
        <charset val="134"/>
      </rPr>
      <t>（7）广东农产品讲座 0.2分</t>
    </r>
  </si>
  <si>
    <t>（1）参与荧光夜跑0.2分（2）院运会一等奖1分（3）定向越野初赛 0.2分（4）参加男子篮球队选拔赛 0.2分 (5)参加乒乓球选拔赛 0.2分</t>
  </si>
  <si>
    <t>集体活动分值不超过1分</t>
  </si>
  <si>
    <t>徐林菁</t>
  </si>
  <si>
    <t xml:space="preserve">（1）班级先进团支部 0.25分
（2）食品质量与安全研究生第三党支部副书记 3分 
（3）食品学院研究生团委宣传部负责人 0.75分
（4）食品学院团委2022~2023学年度获评“红旗团委”0.25分
（5）参加“学习二十大 奋进新征程”主题微党课比赛中荣获三等奖0.3分
（6）21级硕士1班团支部获“五四红旗团支部”称号 0.5分
（7）4.20参加防电信诈骗网络宣讲会 0.2分
（8）参加2022年11月2日食品大讲堂 0.2分
（9）参加2022年11月27日心理健康讲座 0.2分（10）2022-2023年度华南农业大学共青团先进集体 0.2分
</t>
  </si>
  <si>
    <t>（1）班级先进团支部 0.25分
（2）食品质量与安全研究生第三党支部副书记 3分 
（3）食品学院研究生团委宣传部负责人 1.5分
（4）食品学院团委2022~2023学年度获评“红旗团委”0.25分
（5）参加“学习二十大 奋进新征程”主题微党课比赛中荣获三等奖0.3分
（6）21级硕士1班团支部获“五四红旗团支部”称号 0.5分
（7）4.20参加防电信诈骗网络宣讲会 0.2分
（8）参加2022年11月2日食品大讲堂 0.2分
（9）参加2022年11月27日心理健康讲座 0.2分（10）2022-2023年度华南农业大学共青团先进集体 0.2分</t>
  </si>
  <si>
    <t>（1）班级先进团支部 0.25分
（2）食品质量与安全研究生第三党支部副书记 3分 
（3）食品学院研究生团委宣传部负责人 1.5分
（4）食品学院团委2022~2023学年度获评“红旗团委”0.25分
（5）参加“学习二十大 奋进新征程”主题微党课比赛中荣获三等奖0.3分（团队减半）
（6）21级硕士1班团支部获“五四红旗团支部”称号 0.5分
（7）4.20参加防电信诈骗网络宣讲会 0.2分
（8）参加2022年11月2日食品大讲堂 0.2分
（9）参加2022年11月27日心理健康讲座 0.2分（10）2022-2023年度华南农业大学共青团先进集体 0.2分</t>
  </si>
  <si>
    <t xml:space="preserve">（1）参加2023年5月19日“合理膳食 健康人生”讲座 0.2分
（2）参加第17期食品大讲堂讲座0.2分
（3）参加2022年12月14日广东农产品加工产业发展现状与趋势讲座 0.2分
（4）参加2022年11月10日专利辅导讲座 0.2分
</t>
  </si>
  <si>
    <t>（1）参加2022年食品学院研究生女子篮球选拔赛 0.2分
（2）参加食品学院院运会女子仰卧起坐，0.2分
（4）参加华南农业大学第二期荧光夜跑，0.2分
（5）参加院定向越野女子短距离初赛获第二名，0.9分
（6）参加校定向越野女子短距离赛决赛，0.3分
（7）参加2022年第十七届广东大学生校园文体艺术季活动 0.2分</t>
  </si>
  <si>
    <t>（1）参加2022年食品学院研究生女子篮球选拔赛 0.2分
（2）参加食品学院院运会女子仰卧起坐，0.2分
（3）参加华南农业大学第二期荧光夜跑，0.2分  注：参加需经由学院选拔或组织院队才能参与的校级体育竞赛活动的运动员（包含记录员、裁判、仪仗队员、方阵队员、救生员），可加0.3分/人次参与分；若获奖则只加相应奖项分，不叠加参与分。
（4）参加院定向越野女子短距离初赛获第二名，0.9分（只加院级最高名次）
（5）参加2022年第十七届广东大学生校园文体艺术季活动 0.2分</t>
  </si>
  <si>
    <t>（1）参加2022年食品学院研究生女子篮球选拔赛 0.2分
（2）参加食品学院院运会女子仰卧起坐，0.2分
（3）参加华南农业大学第二期荧光夜跑，0.2分
（4）参加院定向越野女子短距离初赛获第二名，0.9分（5）参加2022年第十七届广东大学生校园文体艺术季活动 0.2分</t>
  </si>
  <si>
    <t>蔡敏瑜</t>
  </si>
  <si>
    <r>
      <rPr>
        <sz val="11"/>
        <color rgb="FF000000"/>
        <rFont val="宋体"/>
        <charset val="134"/>
      </rPr>
      <t>（1）班级班长 3分
（2）校级优秀团员 2分
（3</t>
    </r>
    <r>
      <rPr>
        <sz val="10"/>
        <color rgb="FFFF0000"/>
        <rFont val="宋体"/>
        <charset val="134"/>
      </rPr>
      <t>）院级优秀督导员1分</t>
    </r>
    <r>
      <rPr>
        <sz val="10"/>
        <rFont val="宋体"/>
        <charset val="134"/>
      </rPr>
      <t xml:space="preserve">
（4）校级五四红旗团支部 0.5分
（5）院级先进团支部 0.25分
（6）华南农业大学第三十二次研究生代表大会代表 0.2分
（7）书法比赛 0.2分
（8）电信诈骗讲座 0.2分
（9）</t>
    </r>
    <r>
      <rPr>
        <sz val="10"/>
        <color rgb="FFFF0000"/>
        <rFont val="宋体"/>
        <charset val="134"/>
      </rPr>
      <t>宿舍检查评比获研究生“优秀宿舍” 0.2分</t>
    </r>
    <r>
      <rPr>
        <sz val="10"/>
        <rFont val="宋体"/>
        <charset val="134"/>
      </rPr>
      <t xml:space="preserve">
线上文体活动 0.2分</t>
    </r>
  </si>
  <si>
    <t>优秀宿舍不加分，讲座有一次缺席-0.2分，优秀督导员加0.7分</t>
  </si>
  <si>
    <r>
      <rPr>
        <sz val="11"/>
        <color rgb="FF000000"/>
        <rFont val="宋体"/>
        <charset val="134"/>
      </rPr>
      <t>（1）班级班长 3分
（2）校级优秀团员 2分
（3</t>
    </r>
    <r>
      <rPr>
        <sz val="10"/>
        <color rgb="FFFF0000"/>
        <rFont val="宋体"/>
        <charset val="134"/>
      </rPr>
      <t>）院级优秀督导员0.7分</t>
    </r>
    <r>
      <rPr>
        <sz val="10"/>
        <rFont val="宋体"/>
        <charset val="134"/>
      </rPr>
      <t xml:space="preserve">
（4）校级五四红旗团支部 0.5分
（5）院级先进团支部 0.25分
（6）华南农业大学第三十二次研究生代表大会代表 0.2分
（7）书法比赛 0.2分
（8）电信诈骗讲座 0.2分
（9）</t>
    </r>
    <r>
      <rPr>
        <sz val="10"/>
        <color rgb="FFFF0000"/>
        <rFont val="宋体"/>
        <charset val="134"/>
      </rPr>
      <t>宿舍检查评比获研究生“优秀宿舍” 0.2分（不加分）</t>
    </r>
    <r>
      <rPr>
        <sz val="10"/>
        <rFont val="宋体"/>
        <charset val="134"/>
      </rPr>
      <t xml:space="preserve">
线上文体活动 0.2分（讲座一次缺席-0.2）</t>
    </r>
  </si>
  <si>
    <t>（1）SCI 2区（标题Enhancing the flavor profile of summer green tea via fermentation with Aspergillus niger RAF106，期刊名foods，接收年月2023年9月，作者排序第1） 24分  
（2）食品学院第十二届综述大赛参与 0.2分
（3）李锦记 0.2分
（4）IFF 0.2分
学术讲座 0.2分</t>
  </si>
  <si>
    <t>文章材料不充分</t>
  </si>
  <si>
    <t xml:space="preserve">
（1）食品学院第十二届综述大赛参与 0.2分
（2）李锦记 0.2分
（3）IFF 0.2分
学术讲座 0.2分</t>
  </si>
  <si>
    <t>（1）食品学院院定向越野百米赛第三名 0.8分；
（2）参与乒乓球比赛 0.2分
（3）篮球比赛 0.2分
运动会百米跑 0.2分</t>
  </si>
  <si>
    <t>黄梦丽</t>
  </si>
  <si>
    <t>(1)院级优秀预备党员 1分(2)校级五四红旗团支部 0.5分(3)院级先进团支部 0.25分(4)院级先进党支部 0.25分(5)院重点实验室部门负责人 3分(6)参加11月2日食品大讲堂讲座 0.2分非学术(7)参加3月30日学者面对面讲座 0.2分集体活动(8)参加4月20日防电信网络诈骗讲座 0.2分集体活动(9)参加4月12日科技特派员系列讲座 0.2分非学术(10)参加四院联合心理知识竞赛 0.2分(11)参加食品学院红十字会主办的医疗知识擂台赛 0.2分</t>
  </si>
  <si>
    <t>(1)院级优秀预备党员 1分（没有该加分项）(2)校级五四红旗团支部 0.5分(3)院级先进团支部 0.25分(4)院级先进党支部 0.25分(5)院重点实验室部门负责人 3分（此项不加分）(6)参加11月2日食品大讲堂讲座 0.2分非学术(7)参加3月30日学者面对面讲座 0.2分集体活动(8)参加4月20日防电信网络诈骗讲座 0.2分集体活动(9)参加4月12日科技特派员系列讲座 0.2分非学术(10)参加四院联合心理知识竞赛 0.2分（集体活动上限1分）</t>
  </si>
  <si>
    <t>(1)校级五四红旗团支部 0.5分(2)院级先进团支部 0.25分(3)院级先进党支部 0.25分(4)参加11月2日食品大讲堂讲座 0.2分非学术(5)参加3月30日学者面对面讲座 0.2分集体活动(6)参加4月20日防电信网络诈骗讲座 0.2分集体活动(7）参加4月12日科技特派员系列讲座 0.2分非学术(8)参加四院联合心理知识竞赛 0.2分</t>
  </si>
  <si>
    <t>(1)发明专利已公开(标题为一种富含抗前列腺增生活性物质的南瓜籽油及其制备方法,接收时间为2023年8月,学生为导师后第一作者) 4分(2)参加食品学院第十二届综述大赛 0.2分(3)参加11月10日专利辅导学术讲座 0.2分(4)参加5月19日营养周合理膳食,健康人生学术讲座 0.2分(5)参加6月6日食品大讲堂第十七期学术讲座 0.2分(6)参加2022年丁颖杯发明创意大赛 0.2分</t>
  </si>
  <si>
    <t>(1)发明专利已公开(标题为一种富含抗前列腺增生活性物质的南瓜籽油及其制备方法) 4分(2)参加食品学院第十二届综述大赛 0.2分(3)参加11月10日专利辅导学术讲座 0.2分(4)参加5月19日营养周合理膳食,健康人生学术讲座 0.2分(5)参加6月6日食品大讲堂第十七期学术讲座 0.2分(6)参加2022年丁颖杯发明创意大赛 0.2分（丁颖杯大学生创业计划决赛无奖状证明）</t>
  </si>
  <si>
    <t>(1)参加食品学院研究生乒乓球队选拔赛 0.2分(2)参加院运会田赛女子跳远 0.2分(3)参加定向越野初赛 0.2分(4)参加易班嘉年华定向越野一等奖 1分(5)参加第二期研究生荧光夜跑 0.2分(6)参加研究生趣味运动会第一期 0.2分(7)参加爱地球，爱运动荧光夜跑活动 0.2分</t>
  </si>
  <si>
    <t>王烨叶</t>
  </si>
  <si>
    <t>13542708736</t>
  </si>
  <si>
    <r>
      <rPr>
        <sz val="11"/>
        <color rgb="FF000000"/>
        <rFont val="宋体"/>
        <charset val="134"/>
      </rPr>
      <t xml:space="preserve">（1） 2021级硕士4班团支书 3分
（2） </t>
    </r>
    <r>
      <rPr>
        <sz val="10"/>
        <color rgb="FFFF0000"/>
        <rFont val="宋体"/>
        <charset val="134"/>
      </rPr>
      <t>食品学院95期入党积极分子督导员 0.5分</t>
    </r>
    <r>
      <rPr>
        <sz val="10"/>
        <rFont val="宋体"/>
        <charset val="134"/>
      </rPr>
      <t xml:space="preserve">
（3） 2023年“校级优秀共青团员” 2分
（4） 2023年“五四红旗团支部” 0.5分
（5） 食品学院2023年“先进团支部”0.25分
（6） 食品学院2022级硕士2班助理班主任 1分（第二职务减半）
（7） 2022年11月2日《食品大讲堂》讲座 0.2分
（8） 2023年3月15日《学者面对面》讲座0.2分
（9） 2023年4月20日《防电信网络诈骗研究生专场宣讲会》0.2分
（10） 2022年线上文体打卡活动的线上音乐打卡 0.2分
</t>
    </r>
  </si>
  <si>
    <r>
      <rPr>
        <sz val="11"/>
        <color rgb="FFFF0000"/>
        <rFont val="宋体"/>
        <charset val="134"/>
      </rPr>
      <t xml:space="preserve">（1） 2021级硕士4班团支书 3分
（2） </t>
    </r>
    <r>
      <rPr>
        <sz val="10"/>
        <color rgb="FFFF0000"/>
        <rFont val="宋体"/>
        <charset val="134"/>
      </rPr>
      <t>食品学院95期入党积极分子督导员 0.2分</t>
    </r>
    <r>
      <rPr>
        <sz val="10"/>
        <rFont val="宋体"/>
        <charset val="134"/>
      </rPr>
      <t xml:space="preserve">
（3） 2023年“校级优秀共青团员” 2分
（4） 2023年“五四红旗团支部” 0.5分
（5） 食品学院2023年“先进团支部”0.25分
（6） 食品学院2022级硕士2班助理班主任 1分（第二职务减半）
（7） 2022年11月2日《食品大讲堂》讲座 0.2分
（8） 2023年3月15日《学者面对面》讲座0.2分
（9） 2023年4月20日《防电信网络诈骗研究生专场宣讲会》0.2分
（10） 2022年线上文体打卡活动的线上音乐打卡 0.2分
</t>
    </r>
  </si>
  <si>
    <r>
      <rPr>
        <sz val="11"/>
        <color rgb="FF000000"/>
        <rFont val="宋体"/>
        <charset val="134"/>
      </rPr>
      <t xml:space="preserve">（1） 2021级硕士4班团支书 3分
（2） </t>
    </r>
    <r>
      <rPr>
        <sz val="10"/>
        <color rgb="FFFF0000"/>
        <rFont val="宋体"/>
        <charset val="134"/>
      </rPr>
      <t>食品学院95期入党积极分子督导员 0.2分</t>
    </r>
    <r>
      <rPr>
        <sz val="10"/>
        <rFont val="宋体"/>
        <charset val="134"/>
      </rPr>
      <t xml:space="preserve">
（3） 2023年“校级优秀共青团员” 2分
（4） 2023年“五四红旗团支部” 0.5分
（5） 食品学院2023年“先进团支部”0.25分
（6） 食品学院2022级硕士2班助理班主任 1分（第二职务减半）
（7） 2022年11月2日《食品大讲堂》讲座 0.2分
（8） 2023年3月15日《学者面对面》讲座0.2分
（9） 2023年4月20日《防电信网络诈骗研究生专场宣讲会》0.2分
（10） 2022年线上文体打卡活动的线上音乐打卡 0.2分
</t>
    </r>
  </si>
  <si>
    <t xml:space="preserve">（1） 食品学院第十二届综述大赛参与 0.2分
（2） 食品学院2023年 “创客杯”大学生创新创业大赛 0.2分
</t>
  </si>
  <si>
    <t xml:space="preserve">（1） 2022年食品学院院运会立定跳远项目比赛参与  0.2分； 
（2） 2022年定向越野初赛参与 0.2分
（3） 2022年食品学院男子篮球队选拔参与 0.2分
（4） 2022年食品学院乒乓球队选拔参与 0.2分
（5） 2022年食品学院水运会男子50米仰泳第六名 0.5分
</t>
  </si>
  <si>
    <t>黄洁纯</t>
  </si>
  <si>
    <t>13538604317</t>
  </si>
  <si>
    <t xml:space="preserve">（1）校级优秀团员 2分 （2）所在团支部获校级“五四红旗”集体荣誉表彰 0.5分 （3）所在团支部获食品学院研究生青年大学习“先进团支部” 0.25分 （4）所在党支部获食品学院“先进党支部” 0.25分 （5）宿舍检查评比获研究生“优秀宿舍” 0.2分 （6）班级心理委员 2分 （7）集体活动 共0.8分：①23届华南农业大学膳食管理委员会“光盘行动”有奖竞答 0.2分 ②主题“舒心减压、赋能前行”心理健康讲座 0.2分 ③研究生会春季述职大会 0.2分 ④防电信网络诈骗研究生专场宣讲会 0.2分 </t>
  </si>
  <si>
    <t xml:space="preserve">（1）校级优秀团员 2分 （2）所在团支部获校级“五四红旗”集体荣誉表彰 0.5分 （3）所在团支部获食品学院研究生青年大学习“先进团支部” 0.25分 （4）所在党支部获食品学院“先进党支部” 0.25分  （5）班级心理委员 2分 （6）集体活动 共0.8分：①23届华南农业大学膳食管理委员会“光盘行动”有奖竞答 0.2分 ②主题“舒心减压、赋能前行”心理健康讲座 0.2分 ③研究生会春季述职大会 0.2分 ④防电信网络诈骗研究生专场宣讲会 0.2分 </t>
  </si>
  <si>
    <t xml:space="preserve">（1）食品学院第十二届综述大赛参与 0.2分 （2）参加专利辅导讲座 0.2分 （3）参加广东农产品加工产业发展现状与趋势学术讲座 0.2分 </t>
  </si>
  <si>
    <t>（1）参与食品学院女子篮球选拔 0.2分 （2）参与食品学院乒乓球选拔0.2分 （3）参加院运会仰卧起坐 0.2分 （4）定向越野短距离赛女子组院级第三名 0.8分 （5）参加“线上文体打卡活动” 0.2分 （6）参加第二届夜间超级迷宫定向赛暨校队选拔赛 0.2分 （7）参加易班嘉年华定向越野活动获二等奖 0.75分 （8）参加荧光夜跑 0.2分</t>
  </si>
  <si>
    <t>优秀宿舍不加分；</t>
  </si>
  <si>
    <t>詹苑丽</t>
  </si>
  <si>
    <t>（1）“五四红旗团支部”班级+0.5分
（2）“先进团支部”＋ 0.25分</t>
  </si>
  <si>
    <t>（1）羟丙基双淀粉磷酸酯糊液的屈服应力及触变性研究.食品工业科技（2023.08.22网络首发）+7；
（2）2022年第十五届实验技能创新大赛之“百李挑一”+0.2；
（3）2023年4月20日防电信诈骗讲座+0.2分；
（4）2022年12月14日广东农产品加工产业发展现状与趋势讲座+0.2分；
（5）2022 年11月10日专利辅导讲座+0.2分。</t>
  </si>
  <si>
    <t>（1）2022年院运会田赛女子铅球参赛+0.2分</t>
  </si>
  <si>
    <t>许晓冰</t>
  </si>
  <si>
    <t>19129249426</t>
  </si>
  <si>
    <t>刘涛</t>
  </si>
  <si>
    <t>（1）2022-2023年度华南农业大学“五四红旗团支部” 0.5分； 
（2）2022-2023学年“先进团支部” 0.25分； 
（3）参加食品学院讲座“学者面对面” 0.2分； 
（4）参加食品学院11月2日食品大讲堂 0.2分； 
（5）参加食品学院心理健康讲座 0.2分； 
（6）参与防电信网络诈骗研究生专场宣讲会 0.2分； 
（7）参加第五届华南农业大学知识产权知识竞赛活动 0.2分； 
（8）参加华南农业大学学生会“线上文体打卡”活动 0.2分； 
（9）参加四院联合心理知识竞赛 0.2分； 
（10）华南农业大学“精力沛杯”“健康广东，营养先行”食品营养健康知识竞赛前20%（优秀奖） 0.2分</t>
  </si>
  <si>
    <t>集体活动最多加一分；（1）2022-2023年度华南农业大学“五四红旗团支部” 0.5分； 
（2）2022-2023学年“先进团支部” 0.25分； 
（3）参加食品学院讲座“学者面对面” 0.2分； 
（4）参加食品学院11月2日食品大讲堂 0.2分； 
（5）参加食品学院心理健康讲座 0.2分； 
（6）参与防电信网络诈骗研究生专场宣讲会 0.2分； 
（7）参加第五届华南农业大学知识产权知识竞赛活动 0.2分； 
（8）参加华南农业大学学生会“线上文体打卡”活动 0.2分； 
（9）参加四院联合心理知识竞赛 0.2分； 
（10）华南农业大学“精力沛杯”“健康广东，营养先行”食品营养健康知识竞赛前20%（优秀奖） 0.2分</t>
  </si>
  <si>
    <r>
      <rPr>
        <sz val="11"/>
        <color rgb="FF000000"/>
        <rFont val="宋体"/>
        <charset val="134"/>
      </rPr>
      <t xml:space="preserve">（1）食品学院“寻味中国大豆 携手健康生活”食品安全科普作品创作大赛二等奖 0.5分； 
（2）参加食品学院学术论坛决赛 0.2分； 
（3）参加食品学院广东农产品加工产业发展现状与趋势讲座 0.2分； 
（4）参加食品学院专利辅导讲座 0.2分； 
</t>
    </r>
    <r>
      <rPr>
        <sz val="10"/>
        <color rgb="FFFF0000"/>
        <rFont val="宋体"/>
        <charset val="134"/>
      </rPr>
      <t>（5）第十届中国大学生高分子材料创新创业大赛三等奖（队名：霸王花） 3分； 
（6）第十届中国大学生高分子材料创新创业大赛三等奖（队名：一代天“胶”） 3分；</t>
    </r>
    <r>
      <rPr>
        <sz val="10"/>
        <rFont val="宋体"/>
        <charset val="134"/>
      </rPr>
      <t xml:space="preserve"> 
（7）</t>
    </r>
    <r>
      <rPr>
        <sz val="10"/>
        <color rgb="FFFF0000"/>
        <rFont val="宋体"/>
        <charset val="134"/>
      </rPr>
      <t>第十二届“华港杯”广东大学生材料创新大赛二等奖 4分</t>
    </r>
    <r>
      <rPr>
        <sz val="10"/>
        <rFont val="宋体"/>
        <charset val="134"/>
      </rPr>
      <t>； 
（8）参加第十一届中国大学生高分子材料创新创业大赛 0.2分； 
（9）参加第七届“光威杯”中国复合材料学会大学生科技创新竞赛 0.2分；</t>
    </r>
    <r>
      <rPr>
        <sz val="10"/>
        <color rgb="FFFF0000"/>
        <rFont val="宋体"/>
        <charset val="134"/>
      </rPr>
      <t>（10）SCI 1区（Preparation of degradable chemically cross-linked polylactic acid films and its application on disposable straws，International Journal of Biological Macromolecules，接收年月：2023年8月，作者排序第一） 30分</t>
    </r>
  </si>
  <si>
    <t>同一个活动（第十届中国大学生高分子材料创新创业大赛）只加一次分数；第十二届“华港杯”广东大学生材料创新大赛是省学会主办的，属市级比赛，加1分；文章的材料不充分；（1）食品学院“寻味中国大豆 携手健康生活”食品安全科普作品创作大赛二等奖 0.5分； 
（2）参加食品学院学术论坛决赛 0.2分； 
（3）参加食品学院广东农产品加工产业发展现状与趋势讲座 0.2分； 
（4）参加食品学院专利辅导讲座 0.2分； 
（5）第十届中国大学生高分子材料创新创业大赛三等奖（队名：霸王花） 3分； 
（6）第十届中国大学生高分子材料创新创业大赛三等奖（队名：一代天“胶”） 3分； 
（7）第十二届“华港杯”广东大学生材料创新大赛二等奖 4分； 
（8）参加第十一届中国大学生高分子材料创新创业大赛 0.2分； 
（9）参加第七届“光威杯”中国复合材料学会大学生科技创新竞赛 0.2分；</t>
  </si>
  <si>
    <r>
      <rPr>
        <sz val="11"/>
        <color rgb="FF000000"/>
        <rFont val="宋体"/>
        <charset val="134"/>
      </rPr>
      <t xml:space="preserve">（1）参与食品学院研究生趣味运动会 0.2分； 
</t>
    </r>
    <r>
      <rPr>
        <sz val="10"/>
        <color rgb="FFFF0000"/>
        <rFont val="宋体"/>
        <charset val="134"/>
      </rPr>
      <t>（2）参与食品学院研究生乒乓球队选拔赛 0.3分</t>
    </r>
    <r>
      <rPr>
        <sz val="10"/>
        <rFont val="宋体"/>
        <charset val="134"/>
      </rPr>
      <t xml:space="preserve">； 
（3）参加食品学院院运会女子200米预决赛 0.2分； 
（4）参加华南农业大学第二期研究生荧光夜跑 0.2分； 
</t>
    </r>
    <r>
      <rPr>
        <sz val="10"/>
        <color rgb="FFFF0000"/>
        <rFont val="宋体"/>
        <charset val="134"/>
      </rPr>
      <t>（5）参加华南农业大学定向越野选拔赛 0.3分</t>
    </r>
    <r>
      <rPr>
        <sz val="10"/>
        <rFont val="宋体"/>
        <charset val="134"/>
      </rPr>
      <t xml:space="preserve">； 
</t>
    </r>
    <r>
      <rPr>
        <sz val="10"/>
        <color rgb="FFFF0000"/>
        <rFont val="宋体"/>
        <charset val="134"/>
      </rPr>
      <t>（6）参加华南农业大学2023年“植物猎人的华农足迹”定向越野活动 0.3分</t>
    </r>
    <r>
      <rPr>
        <sz val="10"/>
        <rFont val="宋体"/>
        <charset val="134"/>
      </rPr>
      <t>； 
（7）参加华南农业大学第七届任意门 公益彩色跑 0.2分</t>
    </r>
  </si>
  <si>
    <t>（1）参与食品学院研究生趣味运动会 0.2分； 
（2）参与食品学院研究生乒乓球队选拔赛 0.2分； 
（3）参加食品学院院运会女子200米预决赛 0.2分； 
（4）参加华南农业大学第二期研究生荧光夜跑 0.2分； 
（5）参加华南农业大学定向越野选拔赛 0.2分； 
（6）参加华南农业大学2023年“植物猎人的华农足迹”定向越野活动 0.2分； 
（7）参加华南农业大学第七届任意门 公益彩色跑 0.2分；只有通过学院选拔到校级的比赛才加0.3分</t>
  </si>
  <si>
    <t>凌新</t>
  </si>
  <si>
    <t>（1）“先进团支部”班级：0.25分；
（2）2022.11.10专利辅导讲座：0.2分</t>
  </si>
  <si>
    <t>（1）专利授权1篇（水牛奶在制备鼠李糖乳杆菌喷雾干燥保护中的应用）8分</t>
  </si>
  <si>
    <t>（1）乒乓球选拔赛 0.2分</t>
  </si>
  <si>
    <t>黄佳卉</t>
  </si>
  <si>
    <t>1.35分</t>
  </si>
  <si>
    <t>（1）2021级硕士2班团支部获校级“五四红旗团支部”称号 0.5分
（2）2021级硕士2班团支部获“先进团支部” 0.25分
（3）2022年11月27日心理健康讲座 0.2分
（4）2022年12月14日广东农产品加工产业发展现状与趋势讲座 0.2分
（5）2023年“李锦记杯”大学生创新大赛参赛 0.2</t>
  </si>
  <si>
    <t>四、五是学术类</t>
  </si>
  <si>
    <t>7分</t>
  </si>
  <si>
    <t>北大核心期刊（标题：《酶解-动态高压微射流制备纳米淀粉及对其结构性质的影响》,期刊名：《食品工业科技》，接收日期：2023年8月31日，作者排序第1） 7分</t>
  </si>
  <si>
    <t>无法提供检索证明，两项学术讲座</t>
  </si>
  <si>
    <t>补检索证明+7</t>
  </si>
  <si>
    <t>曾艳</t>
  </si>
  <si>
    <t>（1）参加材料与能源学院毕业晚会 0.2 分
（2）参加生命科学学院毕业晚会 0.2 分
（3）参加人文与法学院毕业晚会 0.2 分
（4）文艺竞赛第四名 0.2 分
（5）先进团支部 0.25 分
（6）反电信网络诈骗研究生专场宣讲会 0.2 分
（7）2023 年春期食品学院研究生会述职评议 0.2 分
（8）研究生心理健康讲座 0.2 分</t>
  </si>
  <si>
    <r>
      <rPr>
        <sz val="11"/>
        <color rgb="FFFF0000"/>
        <rFont val="宋体"/>
        <charset val="134"/>
      </rPr>
      <t xml:space="preserve">（1）参加材料与能源学院毕业晚会 0.2 分
（2）参加生命科学学院毕业晚会 0.2 分
（3）参加人文与法学院毕业晚会 0.2 分
（4）文艺竞赛第四名 0.2 分
（5）先进团支部 0.25 分
（6）反电信网络诈骗研究生专场宣讲会 0.2 分
（7）2023 年春期食品学院研究生会述职评议 0.2 分
</t>
    </r>
    <r>
      <rPr>
        <strike/>
        <sz val="11"/>
        <color rgb="FFFF0000"/>
        <rFont val="宋体"/>
        <charset val="134"/>
      </rPr>
      <t>（8）研究生心理健康讲座 0.2 分</t>
    </r>
    <r>
      <rPr>
        <sz val="11"/>
        <color rgb="FFFF0000"/>
        <rFont val="宋体"/>
        <charset val="134"/>
      </rPr>
      <t>（超上限）</t>
    </r>
  </si>
  <si>
    <t xml:space="preserve">（1）参加材料与能源学院毕业晚会 0.2 分
（2）参加生命科学学院毕业晚会 0.2 分
（3）参加人文与法学院毕业晚会 0.2 分
（4）文艺竞赛第四名 0.2 分
（5）先进团支部 0.25 分
（6）反电信网络诈骗研究生专场宣讲会 0.2 分
（7）2023 年春期食品学院研究生会述职评议 0.2 分（8）研究生心理健康讲座0.2（超上限）
</t>
  </si>
  <si>
    <t>（1） 发表公开专利（一种免疫调节肽的制备及其应用 申请号：
CN202211592873.7，公布日期：2023-04-07 4 分
（2） 食品学院综述大赛参与 0.2 分
（3） 食品学院学术论坛 1 分
（4） 参加食品大讲堂 0.2 分
（5） 农产品加工学术讲座 0.2 分</t>
  </si>
  <si>
    <t>（1） 参与食品学院院运会立定跳远项目比赛 0.3 分；
（2） 篮球选拔赛 0.3 分
（3） 乒乓球选拔赛 0.3 分
（4） 易班定向越野 0.3 分
（5） 荧光夜跑 0.3 分</t>
  </si>
  <si>
    <r>
      <rPr>
        <sz val="11"/>
        <color rgb="FFFF0000"/>
        <rFont val="宋体"/>
        <charset val="134"/>
      </rPr>
      <t>（1） 参与食品学院院运会立定跳远项目比赛 02 分；
（2） 篮球选拔赛 0.2 分
（3） 乒乓球选拔赛 0.2 分
（4） 易班定向越野 0.5 分
（5） 荧光夜跑 0.2 分</t>
    </r>
    <r>
      <rPr>
        <b/>
        <sz val="11"/>
        <color rgb="FFFF0000"/>
        <rFont val="宋体"/>
        <charset val="134"/>
      </rPr>
      <t>（参与分为0.2分）</t>
    </r>
  </si>
  <si>
    <t>王临好</t>
  </si>
  <si>
    <t>廖振林</t>
  </si>
  <si>
    <t>2021级硕士7班先进团支部</t>
  </si>
  <si>
    <t>一项授权专利：一株能够抑制α-葡萄糖苷酶和或α-淀粉酶活性的凝结魏茨曼杆菌及其应用</t>
  </si>
  <si>
    <t>潘壮光</t>
  </si>
  <si>
    <t xml:space="preserve">（1）21级硕士1班获得“五四红旗团支部”集体荣誉表彰 0.5分
（2）成员所在团委获“红旗团委” 0.25分
（3）院研究生团委、研究生会部门负责人 3分
（4）2023年4月20日防电信网络诈骗研究生专场宣讲会 0.2分
（5）11月2日食品大讲堂 0.2分
（6）2022 年 11月27 日心理健康讲座 0.2分
（7）2021 级硕士 1班团支部被评为“先进团支部” 0.25分
</t>
  </si>
  <si>
    <t xml:space="preserve">（1）21级硕士1班获得“五四红旗团支部”集体荣誉表彰 0.5分
（2）成员所在团委获“红旗团委” 0.25分
（3）院研究生团委、研究生会部门负责人 3分
（4）2023年4月20日防电信网络诈骗研究生专场宣讲会 0.2分
（5）11月2日食品大讲堂 0.2分（6）四院联合心理知识竞赛活动 0.2分（集体活动）（7）“线上文体打卡活动” 0.2分（集体活动）
（6）2022 年 11月27 日心理健康讲座 0.2分
（7）2021 级硕士 1班团支部被评为“先进团支部” 0.25分
</t>
  </si>
  <si>
    <t xml:space="preserve">（1）21级硕士1班获得“五四红旗团支部”集体荣誉表彰 0.5分
（2）成员所在团委获“红旗团委” 0.25分
（3）院研究生团委、研究生会部门负责人 3分
（4）2023年4月20日防电信网络诈骗研究生专场宣讲会 0.2分
（5）11月2日食品大讲堂 0.2分（6）四院联合心理知识竞赛活动 0.2分（7）“线上文体打卡活动” 0.2分
（6）2022 年 11月27 日心理健康讲座 0.2分
（7）2021 级硕士 1班团支部被评为“先进团支部” 0.25分
</t>
  </si>
  <si>
    <t>（1）华南农业大学2022年“丁颖杯”发明创意大赛食品学院队伍晋级校赛，成员，0.6分
（2
（3）2022年参加了2022年华南农业大学食品学院实验技能创新大赛 0.2分
（4）2022年11月10日专利辅导讲座 线上 0.2分</t>
  </si>
  <si>
    <t>（1）华南农业大学2022年“丁颖杯”发明创意大赛食品学院队伍晋级校赛，成员，0.6分
（2）2022年参加了2022年华南农业大学食品学院实验技能创新大赛 0.2分
（3）2022年11月10日专利辅导讲座 线上 0.2分</t>
  </si>
  <si>
    <t>（1）2022年院运会提前赛引体向上第二名 0.9分
（2）2022年男子篮球队选拔赛 0.2分
（3）定向越野初赛短距离赛男子组 0.3分
（4）第三届夜间迷宫接力赛 0.2分
（5）2023年华南农业大学研究生趣味运动会活动证明 0.2分
（5）“线上文体打卡活动”（同“研究生运动疫情打卡”） 0.2分</t>
  </si>
  <si>
    <t>（1）2022年院运会提前赛引体向上第二名 0.9分
（2）2022年男子篮球队选拔赛 0.2分
（3）定向越野初赛短距离赛男子组 0.3分
（4）第三届夜间迷宫接力赛 0.2分
（5）2023年华南农业大学研究生趣味运动会活动证明 0.2分
（5</t>
  </si>
  <si>
    <t xml:space="preserve">（1）2022年院运会提前赛引体向上第二名 0.9分
（2）2022年男子篮球队选拔赛 0.2分
（3）定向越野初赛短距离赛男子组 0.2分
（4）第三届夜间迷宫接力赛 0.2分
（5）2023年华南农业大学研究生趣味运动会活动证明 0.2分
</t>
  </si>
  <si>
    <t>简沛仪</t>
  </si>
  <si>
    <t>（1）“先进团支部”班级：0.25分；
（2）2022-2023年华南农业大学研究生线上宿舍打卡活动：0.2分；（3）2023年4月20日防电信网络诈骗研究生专场宣讲会线下：0.2分：(4)华南农业大学“精力沛杯”“健康广东，营养先行”食品营养健康知识竞赛活动：0.2分</t>
  </si>
  <si>
    <t>（1）食品学院第十二届综述大赛：0.2分
（2）2022年华南农业大学食品学院实验技能创新大赛：0.2分
（3）23年3月15日学者面对面讲座：0.2分
（4）2023年5月19日营养讲座：0.2分
（5）2022年11月2日食品大讲堂：0.2分
（6）2023年6月6日第十七期食品大讲座：0.2分
（7）2022年李锦记杯大学生创新大赛：0.2分
（8）第十七届“挑战杯”广东大学生课外学术科技作品竞赛三等奖（团队成员）：3分</t>
  </si>
  <si>
    <t>食品学院院运会参与：女子跳远：0.2分
（2）2022食品学院选拔赛（0.4分）：乒乓球：0.2分；篮球：0.2分
（3）定向越野初赛参与：0.2分
（4）2023年5月28日燕山运动场趣味运动会：0.2分
（5）易班嘉年华定向越野活动一等奖：1分
（6）2023年华南农业大学第二期研究生荧光夜跑：0.2分
（7）第二届夜间超级迷宫定向赛暨校队选拔赛：0.2分</t>
  </si>
  <si>
    <t>彭铭倩</t>
  </si>
  <si>
    <r>
      <rPr>
        <sz val="11"/>
        <color rgb="FF000000"/>
        <rFont val="宋体"/>
        <charset val="134"/>
      </rPr>
      <t xml:space="preserve">（1）2023年4月20日防电信网络诈骗研究生专场宣讲会，0.2分；
（2）2021级硕士5班先进团支部，0.25分
</t>
    </r>
    <r>
      <rPr>
        <sz val="11"/>
        <color rgb="FFFF0000"/>
        <rFont val="宋体"/>
        <charset val="134"/>
      </rPr>
      <t>（3）广东省功能食品活性重点实验室 宣传部部员，3分（证明无效）</t>
    </r>
  </si>
  <si>
    <t>（1）2023年4月20日防电信网络诈骗研究生专场宣讲会，0.2分；
（2）2021级硕士5班先进团支部，0.25分
（3）广东省功能食品活性重点实验室 宣传部部员，3分（证明无效）</t>
  </si>
  <si>
    <r>
      <rPr>
        <sz val="11"/>
        <color theme="1"/>
        <rFont val="宋体"/>
        <charset val="134"/>
      </rPr>
      <t xml:space="preserve">（1）2023年4月20日防电信网络诈骗研究生专场宣讲会，0.2分；
（2）2021级硕士5班先进团支部，0.25分
</t>
    </r>
    <r>
      <rPr>
        <sz val="11"/>
        <color rgb="FFFF0000"/>
        <rFont val="宋体"/>
        <charset val="134"/>
      </rPr>
      <t>（3）广东省功能食品活性重点实验室 宣传部部员，3分（证明无效）</t>
    </r>
  </si>
  <si>
    <t>（1）第十七期食品大讲堂，0.2分；
（2）2022年12月14日广东农产品加工产业发展现状与趋势讲座，0.2分；
（3）2022年11月10日专利辅导讲座，0.2分；
（4）食品学院第十二届综述大赛参与，0.2分；
（5）第十七届“挑战杯”广东大学生课外学术科技作品竞赛省级三等奖，3分；
（6）2022年华南农业大学食品学院实验技能创新大赛，0.2分；
（7）2022年李锦记杯学生创新大赛，0.2分；</t>
  </si>
  <si>
    <t>（1）2022年食品学院研究生女子篮球选拔赛，0.2分；
（2）2022年食品学院研究生乒乓球队选拔赛，0.2分；
（3）定向越野初赛男女团队赛，0.2分；
（4）2022年院运会田赛女子铅球，0.2分；
（5）2023年华南农业大学研究生趣味运动会，0.2分；
（6）2023年华南农业大学第二期研究生荧光夜跑活动，0.2分；
（7）2023年4月9日易班嘉年华定向越野活动一等奖，1分；
（8）第二届夜间超级迷宫定向赛暨校队选拔赛，0.2分
（9）华南农业大学线上文体打卡活动，0.2分；</t>
  </si>
  <si>
    <t>蔡常宇</t>
  </si>
  <si>
    <t xml:space="preserve">（1）先进团支部 0.25分 
（2）线上宿舍打卡 0.2分 
（3）食品安全科普作品创作大赛 0.2分 
（4）防电信网络诈骗研究生专场宣讲会 0.2分 
（5）食品大讲堂 0.2分 
</t>
  </si>
  <si>
    <t>（1）专利公开 4分（2）食品学院综述0.2 （3）实验技能创新大赛 0.2 （4）农产品发展现状 0.2 （5）大讲堂17期 0.2 （6）研究生学术论谈 0.2</t>
  </si>
  <si>
    <t xml:space="preserve">（1）参与食品学院院运会仰卧起坐项目比赛  0.2分； 
（2）篮球选拔参与 0.2分 
（3）乒乓球选拔参与 0.2分 
（4）荧光夜跑参与 0.2分 
（5）定向越野初赛参与 0.2分 
（6）植物猎人的华农足迹定向越野参与 0.1分
</t>
  </si>
  <si>
    <r>
      <rPr>
        <sz val="11"/>
        <color rgb="FFFF0000"/>
        <rFont val="宋体"/>
        <charset val="134"/>
      </rPr>
      <t>（1）参与食品学院院运会仰卧起坐项目比赛  0.2分； 
（2）篮球选拔参与 0.2分 
（3）乒乓球选拔参与 0.2分 
（4）荧光夜跑参与 0.2分 
（5）定向越野初赛参与 0.2分 
（6）植物猎人的华农足迹定向越野参与 0.2分（参与分应该加0.2）</t>
    </r>
    <r>
      <rPr>
        <sz val="11"/>
        <color rgb="FF000000"/>
        <rFont val="宋体"/>
        <charset val="134"/>
      </rPr>
      <t xml:space="preserve">
</t>
    </r>
  </si>
  <si>
    <t>陈玲琪</t>
  </si>
  <si>
    <t>13692002092</t>
  </si>
  <si>
    <t>温棚</t>
  </si>
  <si>
    <t>（1）2023年校级优秀党员 2分 
（2）2022.6-2023.6担任学院党支部副支书 3分 
（3）2022-2023学年先进团支部 0.25分
（4）食品学院2021级硕士4班团支部2022-2023年度华南农业大学“五四红旗团支部”称号 0.5分
2023.4.27食品安全科普作品创作大赛 0.2分</t>
  </si>
  <si>
    <t>（1）2022年12月14日广东农产品加工产业发展现状与趋势讲座0.2分
（2）2022.11.10专利辅导讲座   0.2分
（3）参与食品学院第十二届综述大赛  0.2分</t>
  </si>
  <si>
    <t>（1）2022年食品学院研究生女子篮球选拔赛  0.2分
（2）2022年食品学院研究生乒乓球队选拔赛  0.2分
（3）2022年院运会女子跳远   0.2分</t>
  </si>
  <si>
    <t>贾慧颖</t>
  </si>
  <si>
    <t>（1）食品质量与安全研究生第一党支部 组织委员  2分；（2）2023年4月20日防电信诈骗研究生专场宣讲会 0.2分；（3）2022年11月27日心理健康讲座 0.2分；（4）2022年-2023年，班级宣传委员 1分；（5）2022-2023学年“五四红旗团支部” 0.5分；（6）2022-2023学年学院优秀党支部 0.5分；（7）先进团支部 0.25分</t>
  </si>
  <si>
    <t>（1）食品质量与安全研究生第一党支部 组织委员  2分；（2）2023年4月20日防电信诈骗研究生专场宣讲会 0.2分；（3）2022年11月27日心理健康讲座 0.2分；（4）2022年-2023年，班级宣传委员 1分；（5）2022-2023学年“五四红旗团支部” 0.5分；（6）2022-2023学年学院优秀党支部 0.5分；（7）先进团支部 0.25分（缺席学者面对面一次，扣0.2分）</t>
  </si>
  <si>
    <t>（1）食品质量与安全研究生第一党支部 组织委员  2分；（2）2023年4月20日防电信诈骗研究生专场宣讲会 0.2分；（3）2022年11月27日心理健康讲座 0.2分；（4）2022年-2023年，班级宣传委员 1分；（5）2022-2023学年“五四红旗团支部” 0.5分；（6）2022-2023学年学院优秀党支部 0.25分；（7）先进团支部 0.25分（缺席讲座扣0.2分）</t>
  </si>
  <si>
    <t>（1）2022年12 月14日广东农产品加工产业发展现状与趋势讲座0.2分；
（2）第十七期食品大讲堂 0.2分；
（3）2022年11月10日专利辅导讲座 0.2分</t>
  </si>
  <si>
    <t>（1）定向越野  0.2分； 
（2）2022年女子篮球选拔赛 0.2分；
（3）2022年乒乓球选拔赛 0.2分；
（4）2022年运动会 女子铅球 0.2分；
（5）社会实践2次 1分；
（6）易班嘉年华活动 参与分 0.2分；（7）易班嘉年华活动后-定向越野 0.5分</t>
  </si>
  <si>
    <t>（1）定向越野  0.2分； 
（2）2022年女子篮球选拔赛 0.2分；
（3）2022年乒乓球选拔赛 0.2分；
（4）2022年运动会 女子铅球 0.2分；
（5）社会实践2次 1分；
（6）易班嘉年华活动后-定向越野 0.5分（参与且获奖不加参与分）</t>
  </si>
  <si>
    <t>（1）定向越野  0.2分； 
（2）2022年女子篮球选拔赛 0.2分；
（3）2022年乒乓球选拔赛 0.2分；
（4）2022年运动会 女子铅球 0.2分；
（5）社会实践2次 1分；
（6）易班嘉年华活动后-定向越野 0.5分</t>
  </si>
  <si>
    <t>何晓桐</t>
  </si>
  <si>
    <t>（1）“先进团支部”称号，加0.25分
（2）“五四红旗团支部”称号，加0.5分
（3）线上音乐打卡，加0.2分
（4）线上体育打卡，加0.2分</t>
  </si>
  <si>
    <t>线上活动重复，防电信诈骗加0.2</t>
  </si>
  <si>
    <t>（1）中文核心（利用根霉发酵发芽黑豆前后营养、活性和风味成分的变化，中国酿造，2022年11月，第一作者）加5分
（2）参加12月14日广东农产品加工产业发展现状与趋势讲座，加0.2分
（3）参加4月20日防电信网络诈骗研究生专场宣讲会，加0.2分
（4）参加11月27日心理健康讲座，加0.2分</t>
  </si>
  <si>
    <t>防电信诈骗是集体分</t>
  </si>
  <si>
    <t xml:space="preserve">（1）食品学院院运会参与，跳远，2022年10月，加0.2分
（2）参加2022年食品学院研究生乒乓球队选拔赛，加0.2分
（3）参加2022年定向越野，女子团队赛，加0.2分
</t>
  </si>
  <si>
    <t>蓝小河</t>
  </si>
  <si>
    <t>15706678355</t>
  </si>
  <si>
    <t>（1）五四红旗团支部 0.5分
（2）先进团支部 0.25分
（3）2022.11.2 参加11月2日食品大讲堂 0.2分
（4）2023.3.15 学者面对面讲座 0.2分
（5）2023.3.2 线上文体打卡活动 0.2分
（6）2022.11.22 四院联合心理知识竞赛 0.2分
（7）2023.4.20 防电信诈骗研究所专场宣讲会 0.2分</t>
  </si>
  <si>
    <r>
      <rPr>
        <sz val="11"/>
        <color rgb="FF000000"/>
        <rFont val="宋体"/>
        <charset val="134"/>
      </rPr>
      <t>（1）专利加分 4分</t>
    </r>
    <r>
      <rPr>
        <sz val="10"/>
        <color theme="1"/>
        <rFont val="宋体"/>
        <charset val="134"/>
      </rPr>
      <t xml:space="preserve">
（2）2022.11.10 参加专利辅导讲座 0.2分
（3）2022.12.14 参加广东农产品加工产业发展现状与趋势讲座 0.2 分
（4）2023.6.6 参加第十七期食品大讲堂 0.2分</t>
    </r>
  </si>
  <si>
    <t>专利材料不完整</t>
  </si>
  <si>
    <t>（1）专利加分 4分
（2）2022.11.10 参加专利辅导讲座 0.2分
（3）2022.12.14 参加广东农产品加工产业发展现状与趋势讲座 0.2 分
（4）2023.6.6 参加第十七期食品大讲堂 0.2分；（已补充专利材料）</t>
  </si>
  <si>
    <t>（1）2022.11.6 2022年华南农业大学定向越野选拔赛 0.2分（2）2023.6.11 荧光夜跑 0.2分（3）2022.9.23 食品学院研究生乒乓球选拔赛 0.2分</t>
  </si>
  <si>
    <t>李妍</t>
  </si>
  <si>
    <t>18924016605</t>
  </si>
  <si>
    <t>（1）班级组织委员 2分 （2）院级优秀共青团员 1分 （3）所在团支部为校级“五四红旗团支部” 0.5分 （4）所在团支部为院级先进团支部 0.25分 （5）参加反电信网络诈骗讲座 0.2分</t>
  </si>
  <si>
    <t>（1）参加专利辅导讲座 0.2分（2）参加广东农产品加工产业发展现状与趋势讲座 0.2分 （3）参加6.8学术论坛 0.2分</t>
  </si>
  <si>
    <r>
      <rPr>
        <sz val="10"/>
        <rFont val="宋体"/>
        <charset val="134"/>
      </rPr>
      <t xml:space="preserve">（1）参与食品学院院运会立定跳远项目比赛  0.2分 </t>
    </r>
    <r>
      <rPr>
        <sz val="10"/>
        <color rgb="FFFF0000"/>
        <rFont val="宋体"/>
        <charset val="134"/>
      </rPr>
      <t>（2）食品学院定向越野选拔赛短距离赛女子组第五名 0.6分 （3）参与校级定向运动锦标赛0.3分</t>
    </r>
    <r>
      <rPr>
        <sz val="10"/>
        <rFont val="宋体"/>
        <charset val="134"/>
      </rPr>
      <t>（4）参与食品学院研究生女子篮球选拔赛 0.2分 （5）参与食品学院研究生乒乓球选拔赛  0.2分 （6）易班嘉年华定向越野活动三等奖 0.5分 （7）参与荧光夜跑活动 0.2分(8)参与第二届夜间超级迷宫定向赛 0.2分 （9）参与线上文体打卡活动 0.2分</t>
    </r>
  </si>
  <si>
    <r>
      <rPr>
        <sz val="11"/>
        <color rgb="FFFF0000"/>
        <rFont val="宋体"/>
        <charset val="134"/>
      </rPr>
      <t xml:space="preserve">（1）参与食品学院院运会立定跳远项目比赛  0.2分 </t>
    </r>
    <r>
      <rPr>
        <sz val="10"/>
        <color rgb="FFFF0000"/>
        <rFont val="宋体"/>
        <charset val="134"/>
      </rPr>
      <t>（2）食品学院定向越野选拔赛短距离赛女子组第五名 0.6分</t>
    </r>
    <r>
      <rPr>
        <sz val="10"/>
        <rFont val="宋体"/>
        <charset val="134"/>
      </rPr>
      <t>（3）参与食品学院研究生女子篮球选拔赛 0.2分 （4）参与食品学院研究生乒乓球选拔赛  0.2分 （5）易班嘉年华定向越野活动三等奖 0.5分 （6）参与荧光夜跑活动 0.2分(8)参与第二届夜间超级迷宫定向赛 0.2分 （7）参与线上文体打卡活动 0.2分</t>
    </r>
  </si>
  <si>
    <t>赖梦婷</t>
  </si>
  <si>
    <t>“先进团支部”班级：0.25
防电信诈骗讲座0.2；</t>
  </si>
  <si>
    <t>（1）科研成果：北大核心（山竹壳膳食纤维结合酚提取工艺的优化及抗氧化活性分析，食品安全质量检测学报，接收年月2023年7月，作者排序第1） 5分  ；
（2）食品学院第12届综述大赛参与 0.2分；
（3）竞赛0.5：2022年李锦记0.2分，2022年丁颖杯暨挑战杯 优秀奖0.3分
（4）讲座加分0.6：2022年专利辅导讲座（0.2）；农产品加工学术讲座（0.2）；食品大讲堂（0.2）；
总计：6.3分</t>
  </si>
  <si>
    <t>张兵</t>
  </si>
  <si>
    <t xml:space="preserve">（1） 先进团支部 0.25分
（2）防电信网络诈骗研究生专场宣讲会 0.2分
（3）食品大讲堂 0.2分
（4）心理健康讲座 0.2分
（5）学者面对面讲座 0.2分
（6）线上体育打卡活动 0.2分
</t>
  </si>
  <si>
    <t>（1）专利（标题：一种具有双层核壳结构的茶油微胶囊及其制备方法与应用） 4分  ；（2）广东农产品加工产业发展现状与趋势讲座0.2分;（3）食品学院综述大赛 0.2分</t>
  </si>
  <si>
    <t xml:space="preserve">(1) 食品学院院运会参与 ，女子铅球，0.2分 
(2) 乒乓球队选拔赛 0.2分
(3) 女子篮球选拔赛 0.2分
(4) 定向越野初赛 0.2分
(5) 荧光夜跑 0.2分
</t>
  </si>
  <si>
    <t>周晓雯</t>
  </si>
  <si>
    <t xml:space="preserve">（1）2022-2023食品学院党委信息中心党建部负责人 3分
（2）2022-2023院级先进团支部成员  0.25分
（3）2022-2023食品学院五四红旗团支部成员 0.25分
（2）参与讲座：
线上防诈骗讲座  0.2分
心理健康讲座    0.2分  </t>
  </si>
  <si>
    <t xml:space="preserve">（1）2022-2023食品学院党委信息中心党建部负责人 3分
（2）2022-2023院级先进团支部成员  0.25分
（3）2022-2023食品学院五四红旗团支部成员 0.25分  （4）参与华南农业大学书法社“翰墨书正气，丹青展宏图”书法大赛 0.2分（算集体活动）
（5）参与华南农业大学学生会“线上文体打卡活动”体育项目 0.2分（算集体活动）
（2）参与讲座/集体活动：
线上防诈骗讲座  0.2分
心理健康讲座    0.2分   </t>
  </si>
  <si>
    <t>（1）参与2023食品学院综述大赛  0.2分</t>
  </si>
  <si>
    <t xml:space="preserve">（1）参与食品学院院运会女子三级跳远项目比赛  0.2分；
（2）参与食品学院女子篮球选拔赛  0.2分
（3）参与食品学院女子乒乓球选拔赛 0.2分
（4）参与华南农业大学定向越野初赛  0.2分
（5）参与华南农业大学趣味运动会  0.2分
（6）参与华南农业大学书法社“翰墨书正气，丹青展宏图”书法大赛 0.2分
（7）参与华南农业大学易班嘉年华定向越野活动  获一等奖  1分
（8）参与华南农业大学学生会“线上文体打卡活动”体育项目 0.2分
（9）参与华南农业大学学生会“线上文体打卡活动”音乐项目 0.2分
</t>
  </si>
  <si>
    <t xml:space="preserve">（1）参与食品学院院运会女子三级跳远项目比赛  0.2分；
（2）参与食品学院女子篮球选拔赛  0.2分
（3）参与食品学院女子乒乓球选拔赛 0.2分
（4）参与华南农业大学定向越野初赛  0.2分
（5）参与华南农业大学趣味运动会  0.2分
（6）参与华南农业大学书法社“翰墨书正气，丹青展宏图”书法大赛 0.2分
（7）参与华南农业大学易班嘉年华定向越野活动  获一等奖  1分
（8）参与华南农业大学学生会“线上文体打卡活动”体育项目 0.2分
</t>
  </si>
  <si>
    <t xml:space="preserve">（1）参与食品学院院运会女子三级跳远项目比赛  0.2分；
（2）参与食品学院女子篮球选拔赛  0.2分
（3）参与食品学院女子乒乓球选拔赛 0.2分
（4）参与华南农业大学定向越野初赛  0.2分
（5）参与华南农业大学趣味运动会  0.2分
（6）参与华南农业大学书法社“翰墨书正气，丹青展宏图”书法大赛 0分（算集体活动）
（7）参与华南农业大学易班嘉年华定向越野活动  获一等奖  1分
（8）参与华南农业大学学生会“线上文体打卡活动”体育项目 0分（算集体活动）
</t>
  </si>
  <si>
    <t>参与华南农业大学学生会“线上文体打卡活动”重复了</t>
  </si>
  <si>
    <t>李菲婷</t>
  </si>
  <si>
    <t>张名位</t>
  </si>
  <si>
    <t>（1）2022-2023学年食品学院研究生“青年大学习”先进团支部，0.25分
（2）班级心理委员，2分
（3）2022年11月2日讲座，0.2分
（4）食品质量与安全第三党支部支委任职-宣传委员
（5）4月20日 非学术讲座，0.2分
（6）3月20日 非学术讲座，0.2分
（7）述职评议参与人员，0.2分
（8）3月15日 非学术讲座，0.2分
（9）研究生代表大会，0.2分</t>
  </si>
  <si>
    <r>
      <rPr>
        <sz val="11"/>
        <color rgb="FF000000"/>
        <rFont val="宋体"/>
        <charset val="134"/>
      </rPr>
      <t xml:space="preserve">（1）2022-2023学年食品学院研究生“青年大学习”先进团支部，0.25分
（2）班级心理委员，2分
（3）2022年11月2日讲座，0.2分
（4）食品质量与安全第三党支部支委任职-宣传委员
（5）4月20日 非学术讲座，0.2分
（6）3月20日 非学术讲座，0.2分
（7）述职评议参与人员，0.2分
（8）3月15日 非学术讲座，0.2分
</t>
    </r>
    <r>
      <rPr>
        <strike/>
        <sz val="11"/>
        <color rgb="FFFF0000"/>
        <rFont val="宋体"/>
        <charset val="134"/>
      </rPr>
      <t>（9）研究生代表大会，0.2分（集体活动加分不超过1分）</t>
    </r>
  </si>
  <si>
    <t>（1）11.10 学术讲座 0.2（2）食品学院第12届综述大赛参与 0.2分 （3）12.14学术讲座 0.2分</t>
  </si>
  <si>
    <t xml:space="preserve">（1） 参与定向越野初赛团队赛 0.2分
（2） 参与2022年院运会径赛女子一百米预赛 0.2分
（3） 参与2023年华南农业大学趣味运动会 0.2分
</t>
  </si>
  <si>
    <t>蔡舒</t>
  </si>
  <si>
    <r>
      <rPr>
        <sz val="11"/>
        <color rgb="FF000000"/>
        <rFont val="宋体"/>
        <charset val="134"/>
      </rPr>
      <t>（1）“先进党支部” 参与  0.25分（2）班级宣传委员 2分（3）第二十一届初级卫生知识擂台赛活动    参与 0.2分（4）华南农业大学红十字会血液知识讲座 0.2分（5）第八届青春同伴教育微电影大赛活动证明    参与  0.2分（6）2022—2023学年华南农业大学红十字会论坛剧场活动  参与 0.2分（7）研究生线上宿舍音乐 体育打卡活动    参与    0.4分（</t>
    </r>
    <r>
      <rPr>
        <sz val="11"/>
        <color rgb="FFFF0000"/>
        <rFont val="宋体"/>
        <charset val="134"/>
      </rPr>
      <t>改成0.2分</t>
    </r>
    <r>
      <rPr>
        <sz val="11"/>
        <color theme="1"/>
        <rFont val="宋体"/>
        <charset val="134"/>
      </rPr>
      <t>）（8）“先进团支部”    参与  0.25分（9）医疗知识擂台赛活动 2等奖 0.2分（10）述职大会 0.2分 集体活动(11)食品大讲堂 0.2分</t>
    </r>
  </si>
  <si>
    <r>
      <rPr>
        <sz val="11"/>
        <color rgb="FFFF0000"/>
        <rFont val="宋体"/>
        <charset val="134"/>
      </rPr>
      <t>（1）“先进党支部” 参与  0.25分（2）班级宣传委员 2分（3）第二十一届初级卫生知识擂台赛活动    参与 0.2分（4）华南农业大学红十字会血液知识讲座 0.2分（5）第八届青春同伴教育微电影大赛活动证明    参与  0.2分（6）2022—2023学年华南农业大学红十字会论坛剧场活动  参与 0.2分（7）研究生线上宿舍音乐 体育打卡活动    参与    0.4分（改成0.2分</t>
    </r>
    <r>
      <rPr>
        <sz val="11"/>
        <color theme="1"/>
        <rFont val="宋体"/>
        <charset val="134"/>
      </rPr>
      <t>）（8）“先进团支部”    参与  0.25分（9）医疗知识擂台赛活动 2等奖 0.2分（10）述职大会 0.2分 集体活动(11)食品大讲堂 0.2分</t>
    </r>
  </si>
  <si>
    <r>
      <rPr>
        <sz val="11"/>
        <color theme="1"/>
        <rFont val="宋体"/>
        <charset val="134"/>
      </rPr>
      <t>（1）“先进党支部” 参与  0.25分（2）班级宣传委员 2分（3）第二十一届初级卫生知识擂台赛活动    参与 0.2分（4）华南农业大学红十字会血液知识讲座 0.2分（5）第八届青春同伴教育微电影大赛活动证明    参与  0.2分（6）2022—2023学年华南农业大学红十字会论坛剧场活动  参与 0.2分（7）研究生线上宿舍音乐 体育打卡活动    参与    0.4分（</t>
    </r>
    <r>
      <rPr>
        <sz val="11"/>
        <color rgb="FFFF0000"/>
        <rFont val="宋体"/>
        <charset val="134"/>
      </rPr>
      <t>改成0.2分</t>
    </r>
    <r>
      <rPr>
        <sz val="11"/>
        <color theme="1"/>
        <rFont val="宋体"/>
        <charset val="134"/>
      </rPr>
      <t>）（8）“先进团支部”    参与  0.25分（9）医疗知识擂台赛活动 2等奖 0.2分（10）述职大会 0.2分 集体活动(11)食品大讲堂 0.2分</t>
    </r>
  </si>
  <si>
    <t>（1）学者面对面讲座 0.2分（2）参加2022年“丁颖杯发明创意大赛  0.3分（3）食品学院综述大赛参与 0.2分</t>
  </si>
  <si>
    <t>(1)乒乓球赛 ，0.2分（2）食品院运会，跳远，0.3分（3）易班定向越野，一等奖，1分（4）趣味运动会 0.2分（5）爱地球荧光夜跑活动 0.2分</t>
  </si>
  <si>
    <t>(1)乒乓球赛 ，0.2分（2）食品院运会，跳远，0.3分（3）易班定向越野，一等奖，1分（4）趣味运动会 0.2分（5）爱地球荧光夜跑活动 0.2分（证明无效）</t>
  </si>
  <si>
    <t>(1)乒乓球赛 ，0.2分（2）食品院运会，跳远，0.2分（3）易班定向越野，一等奖，1分（4）趣味运动会 0.2分（5）爱地球荧光夜跑活动 0.2分（证明无效）</t>
  </si>
  <si>
    <t>许奂源</t>
  </si>
  <si>
    <t>13143105896</t>
  </si>
  <si>
    <t>（1）2022-2023年度校级五四红旗团支部表彰，0.5分
（2）2022-2023学年先进团支部，0.25分
（3）参加2022年11月27日心理健康讲座，0.2分</t>
  </si>
  <si>
    <t>（1）发明新型专利，苯并芘半抗原、人工抗原和苯并芘的检测试
剂盒，公布日2023-07-04，4分</t>
  </si>
  <si>
    <r>
      <rPr>
        <sz val="10"/>
        <rFont val="宋体"/>
        <charset val="134"/>
      </rPr>
      <t>（1）</t>
    </r>
    <r>
      <rPr>
        <sz val="10"/>
        <rFont val="Arial"/>
        <family val="2"/>
      </rPr>
      <t xml:space="preserve">	</t>
    </r>
    <r>
      <rPr>
        <sz val="10"/>
        <rFont val="宋体"/>
        <charset val="134"/>
      </rPr>
      <t>参与2022年食品学院院运会提前赛引体向上  0.2分
（2）参与2022年男子篮球选拔赛0.2分
（3）参与2022年乒乓球选拔赛 0.2分
（4）2022年定向越野初赛短距离赛男子组院级第四名 0.7分
（</t>
    </r>
    <r>
      <rPr>
        <sz val="10"/>
        <color rgb="FFFF0000"/>
        <rFont val="宋体"/>
        <charset val="134"/>
      </rPr>
      <t>5）2022年校级定向越野决赛短距离赛男子组参与 0.3分</t>
    </r>
    <r>
      <rPr>
        <sz val="10"/>
        <rFont val="宋体"/>
        <charset val="134"/>
      </rPr>
      <t xml:space="preserve">
</t>
    </r>
  </si>
  <si>
    <t>同一次活动（定向越野）只加一次获奖分</t>
  </si>
  <si>
    <t>黎卓斌</t>
  </si>
  <si>
    <t>（1）2022-2023年度功能食品研究生第一党支部先进党支部成员 0.25分 （2）2022党支部支委任职宣传支委 2分 （3）参加书画社硬笔书法竞赛1次 0.2分 ；（4）非学术讲座-食品大讲堂 0.2分； （5）非学术讲座-心理健康讲座 0.2分；（6）非学术讲座-防电信诈骗讲座 0.2分；（7）研究生线上宿舍打卡活动 0.2分；（8）四院联合心理知识竞赛活动 0.2分；（9）先进团支部 0.2分</t>
  </si>
  <si>
    <t>（1）2022-2023年度功能食品研究生第一党支部先进党支部成员 0.25分 （2）2022党支部支委任职宣传支委 2分 （3）参加书画社硬笔书法竞赛1次 0.2分 ；（4）非学术讲座-食品大讲堂 0.2分； （5）非学术讲座-心理健康讲座 0.2分；（6）非学术讲座-防电信诈骗讲座 0.2分；（7）研究生线上宿舍打卡活动 0.2分；（8）四院联合心理知识竞赛活动 0.2分；（9）先进团支部 0.2分（5）学术讲座-学者面对面（关甜）讲座 0.2分；（6）学术讲座-学者面对面（徐振林）讲座 0.2分；</t>
  </si>
  <si>
    <t>（1）2022-2023年度功能食品研究生第一党支部先进党支部成员 0.25分 （2）2022党支部支委任职宣传支委 2分 （3）参加书画社硬笔书法竞赛1次 0.2分 ；（4）非学术讲座-食品大讲堂 0.2分； （5）非学术讲座-心理健康讲座 0.2分；（6）非学术讲座-防电信诈骗讲座 0.2分；（7）研究生线上宿舍打卡活动 0.2分；（8）四院联合心理知识竞赛活动 0.2分；（9）先进团支部 0.2分（5）学术讲座-学者面对面（关甜）讲座 0.2分；（6）学术讲座-学者面对面（徐振林）讲座 0.2分；（7）寻味中国大豆 0.2</t>
  </si>
  <si>
    <r>
      <rPr>
        <sz val="11"/>
        <color rgb="FF000000"/>
        <rFont val="宋体"/>
        <charset val="134"/>
      </rPr>
      <t>（1）中文核心期刊（标题：</t>
    </r>
    <r>
      <rPr>
        <sz val="12"/>
        <color rgb="FF000000"/>
        <rFont val="宋体"/>
        <charset val="134"/>
      </rPr>
      <t>α</t>
    </r>
    <r>
      <rPr>
        <sz val="12"/>
        <color rgb="FF000000"/>
        <rFont val="宋体"/>
        <charset val="134"/>
      </rPr>
      <t>乳白蛋白及其组合物对秀丽隐杆线虫睡眠的改善作用，期刊名：现代食品科技，接收年月2023年8月，作者排序第1） 7分  ；（2）食品学院第十二届综述大赛参与 0.2分；（3）学术讲座-专利辅导员讲座 0.2分；（4）学术讲座-广东农产品加工产业发展现状与趋势讲座 0.2分；（7）学术讲座-食品安全科普作品创作大赛（寻味中国大豆）讲座 0.2分</t>
    </r>
  </si>
  <si>
    <r>
      <rPr>
        <sz val="11"/>
        <color rgb="FFFF0000"/>
        <rFont val="宋体"/>
        <charset val="134"/>
      </rPr>
      <t>（1）中文核心期刊（标题：</t>
    </r>
    <r>
      <rPr>
        <sz val="12"/>
        <color rgb="FF000000"/>
        <rFont val="宋体"/>
        <charset val="134"/>
      </rPr>
      <t>α</t>
    </r>
    <r>
      <rPr>
        <sz val="12"/>
        <color rgb="FF000000"/>
        <rFont val="宋体"/>
        <charset val="134"/>
      </rPr>
      <t>乳白蛋白及其组合物对秀丽隐杆线虫睡眠的改善作用，期刊名：现代食品科技，接收年月2023年8月，作者排序第1） 7分  ；（2）食品学院第十二届综述大赛参与 0.2分；（3）学术讲座-专利辅导员讲座 0.2分；（4）学术讲座-广东农产品加工产业发展现状与趋势讲座 0.2分；（7）学术讲座-食品安全科普作品创作大赛（寻味中国大豆）讲座 0.2分</t>
    </r>
  </si>
  <si>
    <t>（2）食品学院第十二届综述大赛参与 0.2分；（3）学术讲座-专利辅导员讲座 0.2分；（4）学术讲座-广东农产品加工产业发展现状与趋势讲座 0.2分；</t>
  </si>
  <si>
    <r>
      <rPr>
        <sz val="11"/>
        <color rgb="FF000000"/>
        <rFont val="宋体"/>
        <charset val="134"/>
      </rPr>
      <t>（1）参与2022年男子篮球队选拔赛</t>
    </r>
    <r>
      <rPr>
        <sz val="10.5"/>
        <color rgb="FF000000"/>
        <rFont val="宋体"/>
        <charset val="134"/>
      </rPr>
      <t xml:space="preserve"> </t>
    </r>
    <r>
      <rPr>
        <sz val="12"/>
        <color rgb="FF000000"/>
        <rFont val="宋体"/>
        <charset val="134"/>
      </rPr>
      <t xml:space="preserve"> 0.2分； （2）参与2022年乒乓球队选拔赛</t>
    </r>
    <r>
      <rPr>
        <sz val="10.5"/>
        <color rgb="FF000000"/>
        <rFont val="宋体"/>
        <charset val="134"/>
      </rPr>
      <t xml:space="preserve"> </t>
    </r>
    <r>
      <rPr>
        <sz val="12"/>
        <color rgb="FF000000"/>
        <rFont val="宋体"/>
        <charset val="134"/>
      </rPr>
      <t xml:space="preserve"> 0.2分；（3）参与2022院运会提前赛立定跳远</t>
    </r>
    <r>
      <rPr>
        <sz val="10.5"/>
        <color rgb="FF000000"/>
        <rFont val="宋体"/>
        <charset val="134"/>
      </rPr>
      <t xml:space="preserve"> </t>
    </r>
    <r>
      <rPr>
        <sz val="12"/>
        <color rgb="FF000000"/>
        <rFont val="宋体"/>
        <charset val="134"/>
      </rPr>
      <t xml:space="preserve"> 0.2分；（4）参与定向越野积分赛初赛学院第二名</t>
    </r>
    <r>
      <rPr>
        <sz val="10.5"/>
        <color rgb="FF000000"/>
        <rFont val="宋体"/>
        <charset val="134"/>
      </rPr>
      <t xml:space="preserve"> </t>
    </r>
    <r>
      <rPr>
        <sz val="12"/>
        <color rgb="FF000000"/>
        <rFont val="宋体"/>
        <charset val="134"/>
      </rPr>
      <t xml:space="preserve"> 0.9分；（5）参与第二期荧光夜跑</t>
    </r>
    <r>
      <rPr>
        <sz val="10.5"/>
        <color rgb="FF000000"/>
        <rFont val="宋体"/>
        <charset val="134"/>
      </rPr>
      <t xml:space="preserve"> </t>
    </r>
    <r>
      <rPr>
        <sz val="12"/>
        <color rgb="FF000000"/>
        <rFont val="宋体"/>
        <charset val="134"/>
      </rPr>
      <t xml:space="preserve"> 0.2分；（6）参与趣味运动会第一期活动</t>
    </r>
    <r>
      <rPr>
        <sz val="10.5"/>
        <color rgb="FF000000"/>
        <rFont val="宋体"/>
        <charset val="134"/>
      </rPr>
      <t xml:space="preserve"> </t>
    </r>
    <r>
      <rPr>
        <sz val="12"/>
        <color rgb="FF000000"/>
        <rFont val="宋体"/>
        <charset val="134"/>
      </rPr>
      <t xml:space="preserve"> 0.2分；（7）参与易班嘉年华定向越野</t>
    </r>
    <r>
      <rPr>
        <sz val="10.5"/>
        <color rgb="FF000000"/>
        <rFont val="宋体"/>
        <charset val="134"/>
      </rPr>
      <t xml:space="preserve"> </t>
    </r>
    <r>
      <rPr>
        <sz val="12"/>
        <color rgb="FF000000"/>
        <rFont val="宋体"/>
        <charset val="134"/>
      </rPr>
      <t xml:space="preserve"> 0.2分</t>
    </r>
  </si>
  <si>
    <r>
      <rPr>
        <sz val="11"/>
        <color rgb="FFFF0000"/>
        <rFont val="宋体"/>
        <charset val="134"/>
      </rPr>
      <t>（1）参与2022年男子篮球队选拔赛</t>
    </r>
    <r>
      <rPr>
        <sz val="10.5"/>
        <color rgb="FF000000"/>
        <rFont val="宋体"/>
        <charset val="134"/>
      </rPr>
      <t xml:space="preserve"> </t>
    </r>
    <r>
      <rPr>
        <sz val="12"/>
        <color rgb="FF000000"/>
        <rFont val="宋体"/>
        <charset val="134"/>
      </rPr>
      <t xml:space="preserve"> 0.2分； （2）参与2022年乒乓球队选拔赛</t>
    </r>
    <r>
      <rPr>
        <sz val="10.5"/>
        <color rgb="FF000000"/>
        <rFont val="宋体"/>
        <charset val="134"/>
      </rPr>
      <t xml:space="preserve"> </t>
    </r>
    <r>
      <rPr>
        <sz val="12"/>
        <color rgb="FF000000"/>
        <rFont val="宋体"/>
        <charset val="134"/>
      </rPr>
      <t xml:space="preserve"> 0.2分；（3）参与2022院运会提前赛立定跳远</t>
    </r>
    <r>
      <rPr>
        <sz val="10.5"/>
        <color rgb="FF000000"/>
        <rFont val="宋体"/>
        <charset val="134"/>
      </rPr>
      <t xml:space="preserve"> </t>
    </r>
    <r>
      <rPr>
        <sz val="12"/>
        <color rgb="FF000000"/>
        <rFont val="宋体"/>
        <charset val="134"/>
      </rPr>
      <t xml:space="preserve"> 0.2分；（4）参与定向越野积分赛初赛学院第二名</t>
    </r>
    <r>
      <rPr>
        <sz val="10.5"/>
        <color rgb="FF000000"/>
        <rFont val="宋体"/>
        <charset val="134"/>
      </rPr>
      <t xml:space="preserve"> </t>
    </r>
    <r>
      <rPr>
        <sz val="12"/>
        <color rgb="FF000000"/>
        <rFont val="宋体"/>
        <charset val="134"/>
      </rPr>
      <t xml:space="preserve"> 0.9分；（5）参与第二期荧光夜跑</t>
    </r>
    <r>
      <rPr>
        <sz val="10.5"/>
        <color rgb="FF000000"/>
        <rFont val="宋体"/>
        <charset val="134"/>
      </rPr>
      <t xml:space="preserve"> </t>
    </r>
    <r>
      <rPr>
        <sz val="12"/>
        <color rgb="FF000000"/>
        <rFont val="宋体"/>
        <charset val="134"/>
      </rPr>
      <t xml:space="preserve"> 0.2分；（6）参与趣味运动会第一期活动</t>
    </r>
    <r>
      <rPr>
        <sz val="10.5"/>
        <color rgb="FF000000"/>
        <rFont val="宋体"/>
        <charset val="134"/>
      </rPr>
      <t xml:space="preserve"> </t>
    </r>
    <r>
      <rPr>
        <sz val="12"/>
        <color rgb="FF000000"/>
        <rFont val="宋体"/>
        <charset val="134"/>
      </rPr>
      <t xml:space="preserve"> 0.2分；（7）参与易班嘉年华定向越野</t>
    </r>
    <r>
      <rPr>
        <sz val="10.5"/>
        <color rgb="FF000000"/>
        <rFont val="宋体"/>
        <charset val="134"/>
      </rPr>
      <t xml:space="preserve"> </t>
    </r>
    <r>
      <rPr>
        <sz val="12"/>
        <color rgb="FF000000"/>
        <rFont val="宋体"/>
        <charset val="134"/>
      </rPr>
      <t xml:space="preserve"> 0.2分</t>
    </r>
  </si>
  <si>
    <t>集体活动上限为1分，学者面对面为集体活动</t>
  </si>
  <si>
    <t>王旭锴</t>
  </si>
  <si>
    <t xml:space="preserve">（1）参加防电信诈骗宣讲会 0.2分
（2）参加心理健康讲座 0.2分
（3）先进团支部 0.25分
（4）获得校级五四红旗团支部 0.5分
（5）当硕士2班班长 3分
（6）参加线上文体打卡活动 0.2
（7）参与共抗艾滋讲座 0.2
</t>
  </si>
  <si>
    <t>（1）参加专利辅导讲座 0.2分</t>
  </si>
  <si>
    <t xml:space="preserve">（1）参加2022研究生男子篮球队选拔赛 0.2分
（2）参加2022年食品学院研究生乒乓球队选拔赛 0.2分
（3）参加2023年研究生荧光夜跑 0.2分
（4）参加2023年定向越野 0.2分
（5）参加食品学院立定跳远，第六名 0.5分
</t>
  </si>
  <si>
    <t>张春梅</t>
  </si>
  <si>
    <t>李向梅</t>
  </si>
  <si>
    <t>（1）先进团支部团员 0.25分；
（2）2023.4.27食品安全科普作品创作大赛观众 0.2分；
（3）2023年4月20日防电信网络诈骗研究生专场宣讲会 0.2分；
（4）2023年春期研会述职会议 0.2分；
（5）2022-2023年21级硕士7班班长 3分</t>
  </si>
  <si>
    <t>（1）参与第十七期食品大讲堂 0.2分；
（2）参与2022年12月14日广东农产品加工产业发展现状与趋势讲座 0.2分；
（3）参加2023年华南农业大学“创客杯”大学生创新创业大赛 铜奖 0.8分
（4）参与食品学院第十二届综述大赛 0.2分；</t>
  </si>
  <si>
    <t>（1）参与2022年食品学院研究生女子篮球选拔赛 0.2分；
（2）参与2022年食品学院研究生乒乓球队选拔赛 0.2分；
（3）参与2022-2023年食品学院院运会提前赛 立定跳远 0.2分；
（4）参与第六十五届田径运动会定向运动选拔赛积分赛女子组 0.2分</t>
  </si>
  <si>
    <t>李慧玲</t>
  </si>
  <si>
    <t>黄苇</t>
  </si>
  <si>
    <t>（1）包装工程研究生党支部宣传委员 2分 （2）全心全意为权益大赛三等奖 0.3分 （3)食品大讲堂 0.2分 （4）防电信诈骗讲座 0.2分 （5）农产品加工讲座 0.2分 （6）食品安全科普大赛 0.2分（7）院级先进团支部 0.25分 （8）院级五四红旗团支部 0.25分</t>
  </si>
  <si>
    <t>（1）包装工程研究生党支部宣传委员 2分 （2）全心全意为权益大赛三等奖 0.3分 （3)食品大讲堂 0.2分 （4）防电信诈骗讲座 0.2分 （5）食品安全科普大赛 0.2分（6）院级先进团支部 0.25分 （7）院级五四红旗团支部 0.25分</t>
  </si>
  <si>
    <t>1）“丁颖杯”暨“挑战杯”校级三等奖 1.6分</t>
  </si>
  <si>
    <t xml:space="preserve">（1）“丁颖杯”暨“挑战杯”校级三等奖 1.6分（2）农产品加工讲座 0.2分 </t>
  </si>
  <si>
    <t>（1）院运会提前赛 0.2分 （2）足球赛记录员 0.2分（3）女子篮球选拔 0.2分 （4）定向越野 0.2分</t>
  </si>
  <si>
    <t>余静</t>
  </si>
  <si>
    <t>13643766972</t>
  </si>
  <si>
    <r>
      <rPr>
        <sz val="11"/>
        <color rgb="FF000000"/>
        <rFont val="宋体"/>
        <charset val="134"/>
      </rPr>
      <t xml:space="preserve">（1）校级“五四红旗团支部”班级成员 0.5分
（2）食品学院研究生“青年大学习”先进团支部班级成员 0.25分
（3）2023年4月20日防电信诈骗讲座 0.2分
（4）四院联合心理知识竞赛参与 0.2分
（5）“博物馆奇遇记-我在华农逛展览主题征稿活动”入选 0.2分
（6）华南农业大学校融媒体组织的绿植摄影大赛 0.2分 
（7）平安华农学生中心活动 0.2分
</t>
    </r>
    <r>
      <rPr>
        <sz val="10"/>
        <color rgb="FFFF0000"/>
        <rFont val="宋体"/>
        <charset val="134"/>
      </rPr>
      <t>（8）2023年“植物猎人的华农足迹”定向越野二等奖 0.8分</t>
    </r>
  </si>
  <si>
    <t>（8）2023年“植物猎人的华农足迹”定向越野二等奖 0.8分是属于体育分且属于院级第二名应该加0.9分；（1）校级“五四红旗团支部”班级成员 0.5分
（2）食品学院研究生“青年大学习”先进团支部班级成员 0.25分
（3）2023年4月20日防电信诈骗讲座 0.2分
（4）四院联合心理知识竞赛参与 0.2分
（5）“博物馆奇遇记-我在华农逛展览主题征稿活动”入选 0.2分
（6）华南农业大学校融媒体组织的绿植摄影大赛 0.2分 
（7）平安华农学生中心活动 0.2分</t>
  </si>
  <si>
    <r>
      <rPr>
        <sz val="11"/>
        <color rgb="FF000000"/>
        <rFont val="宋体"/>
        <charset val="134"/>
      </rPr>
      <t>（1）第十二届“华港杯”广东大学生材料创新大赛二等奖参与4分</t>
    </r>
    <r>
      <rPr>
        <sz val="10"/>
        <color rgb="FF000000"/>
        <rFont val="宋体"/>
        <charset val="134"/>
      </rPr>
      <t xml:space="preserve">
（2）华南农业大学食品学院“食品安全科普作品创新大赛”二等奖 1分
（3）第十一届中国大学生高分子材料创新创业大赛参与 0.2分
（4）参加广东农产品加工产业发展现状与趋势学术讲座 0.2分</t>
    </r>
  </si>
  <si>
    <t>第十二届“华港杯”广东大学生材料创新大赛是省学会主办的，属市级比赛，加1分；（2）华南农业大学食品学院“食品安全科普作品创新大赛”二等奖 1分（3）第十一届中国大学生高分子材料创新创业大赛参与 0.2分（4）参加广东农产品加工产业发展现状与趋势学术讲座 0.2分</t>
  </si>
  <si>
    <r>
      <rPr>
        <sz val="10"/>
        <rFont val="宋体"/>
        <charset val="134"/>
      </rPr>
      <t xml:space="preserve">（1）荧光夜跑活动证明 0.2分
（2）食品学院定向越野选拔赛 0.2分
（3）2022学年食品学院研究生乒乓球队选拔赛 0.2分
（4）2023年趣味运动会活动证明 0.2分
</t>
    </r>
    <r>
      <rPr>
        <sz val="10"/>
        <color rgb="FFFF0000"/>
        <rFont val="宋体"/>
        <charset val="134"/>
      </rPr>
      <t>（5）“线上文体打卡活动” 0.2分</t>
    </r>
    <r>
      <rPr>
        <sz val="10"/>
        <rFont val="宋体"/>
        <charset val="134"/>
      </rPr>
      <t xml:space="preserve"> 
</t>
    </r>
    <r>
      <rPr>
        <sz val="10"/>
        <color rgb="FFFF0000"/>
        <rFont val="宋体"/>
        <charset val="134"/>
      </rPr>
      <t>（6）2023年“植物猎人的华农足迹”定向越野二等奖 0.9分</t>
    </r>
  </si>
  <si>
    <t>陈培煊</t>
  </si>
  <si>
    <t>（1）华南农业大学优秀团干 2分 （2）班级组织委员 2分  （3）五四红旗团支部 0.5分  （4）先进团支部  0.25分（5）广东农产品加工产业发展现状与趋势讲座参与 0.2分；（6）防电信网络诈骗研究生专场宣讲会讲座参与 0.2分（7）广东中衡山论坛高福讲座 0.2分；（8）华南农业大学食品学院第十七次研究生代表大会  0.2分；（9）第三届研究生学术论坛决赛 0.2分</t>
  </si>
  <si>
    <t>（1）华南农业大学优秀团干 2分 （2）班级组织委员 1分 （第二职务加分减半） （3）五四红旗团支部 0.5分  （4）先进团支部  0.25分（5）防电信网络诈骗研究生专场宣讲会讲座参与 0.2分；（6）华南农业大学食品学院第十七次研究生代表大会  0.2分（学术会议于非学术会议加分位置错误，缺席学者面对面-0.2）</t>
  </si>
  <si>
    <t>（1）华南农业大学优秀团干 2分 （2）班级组织委员2分 （3）五四红旗团支部 0.5分  （4）先进团支部  0.25分（5）防电信网络诈骗研究生专场宣讲会讲座参与 0.2分；（6）华南农业大学食品学院第十七次研究生代表大会  0.2分（缺席讲座扣0.2）</t>
  </si>
  <si>
    <t>（1）广东农产品加工产业发展现状与趋势讲座参与 0.2分；（2） 食品学院第十二届综述大赛参与 0.2分 ；（3）广东中衡山论坛高福讲座 0.2分；（4）第三届研究生学术论坛决赛 0.2分</t>
  </si>
  <si>
    <t>伍倍霆</t>
  </si>
  <si>
    <t>（1）研会就业部负责人3分
（2）“五四红旗”团支部0.5分
（3）研究生“青年大学习”先进团支部0.25分
（4）3.15学者面对面讲座0.2分
（5）4.20防电信诈骗讲座0.2分
（6）食品学院第十七次研究生代表大会代表0.2分
（7）“线上文体打卡活动”0.2分
（8）平安华农国家安全知识竞赛活动0.2分</t>
  </si>
  <si>
    <t>（1）12.14农产品加工学术讲座0.2分</t>
  </si>
  <si>
    <t>（1）2022年女子篮球选拔赛0.2分
（2）2022年乒乓球队选拔赛0.2分
（3）2022年院运会径赛选拔赛0.2分
（4）定向越野初赛0.2分</t>
  </si>
  <si>
    <t>陈彩燕</t>
  </si>
  <si>
    <t>（1）参加防电信网络诈骗研究生专场宣讲会 0.2分（2）参加广东农产品加工产业发展现状与趋势讲座 0.2分（3）参加心理健康讲座 0.2分（4）食品学院2021级硕士1班团支部获“五四红旗团支部”称号 0.5分（5）班级获得“先进团支部”称号0.25分</t>
  </si>
  <si>
    <t>（1）发明专利一篇，4分（标题苯海拉明半抗原、人工抗原及其制备方法和应用，公开时间2023年7月，为导师后第一作者）</t>
  </si>
  <si>
    <t>（1）发明专利一篇，4分（标题苯海拉明半抗原、人工抗原及其制备方法和应用）</t>
  </si>
  <si>
    <r>
      <rPr>
        <sz val="11"/>
        <color rgb="FF000000"/>
        <rFont val="宋体"/>
        <charset val="134"/>
      </rPr>
      <t>（1）参与食品学院院运会仰卧起坐项目比赛</t>
    </r>
    <r>
      <rPr>
        <sz val="10"/>
        <color rgb="FF000000"/>
        <rFont val="宋体"/>
        <charset val="134"/>
      </rPr>
      <t xml:space="preserve"> </t>
    </r>
    <r>
      <rPr>
        <sz val="12"/>
        <color rgb="FF000000"/>
        <rFont val="宋体"/>
        <charset val="134"/>
      </rPr>
      <t xml:space="preserve"> 0.2分； （2）参加食品学院研究生乒乓球队选拔赛 0.2分</t>
    </r>
  </si>
  <si>
    <r>
      <rPr>
        <sz val="11"/>
        <color rgb="FFFF0000"/>
        <rFont val="宋体"/>
        <charset val="134"/>
      </rPr>
      <t>（1）参与食品学院院运会仰卧起坐项目比赛</t>
    </r>
    <r>
      <rPr>
        <sz val="10"/>
        <color rgb="FF0070C0"/>
        <rFont val="宋体"/>
        <charset val="134"/>
      </rPr>
      <t xml:space="preserve"> </t>
    </r>
    <r>
      <rPr>
        <sz val="12"/>
        <color rgb="FF0070C0"/>
        <rFont val="宋体"/>
        <charset val="134"/>
      </rPr>
      <t xml:space="preserve"> 0.2分； （2）参加食品学院研究生乒乓球队选拔赛 0.2分</t>
    </r>
  </si>
  <si>
    <t>黄子桐</t>
  </si>
  <si>
    <t>（1）先进团支部 0.25分 （2）校话剧队队长 2分 （3）参加防电信诈骗研究生专场宣讲会0.2分 （4）学者面对面讲座 0.2 分（5）2022年11月2日食品大讲堂 0.2 分（6）林学与风景园林学院2023毕业晚会 0.2 （7）公共管理学院毕业晚会 0.2分 （8）“学习二十大、永远跟党走、奋进新征程”主题手账创作活动 优秀奖0.2 分 （9）“凝心剧力，悦动青春”校园心理剧 校级二等奖 0.4</t>
  </si>
  <si>
    <t>（1）先进团支部 0.25分 （2）校话剧队队长 2分 （3）参加防电信诈骗研究生专场宣讲会0.2分 （4）学者面对面讲座 0.2 分（5）2022年11月2日食品大讲堂 0.2 分（6）林学与风景园林学院2023毕业晚会 0.2 （7）公共管理学院毕业晚会 0.2分 （8）“学习二十大、永远跟党走、奋进新征程”主题手账创作活动 优秀奖0.15 分 （9）“凝心剧力，悦动青春”校园心理剧 校级二等奖 0.4</t>
  </si>
  <si>
    <t>（1）实验技能创新大赛 0.2分 （2）专利辅导讲座 0.2</t>
  </si>
  <si>
    <t>（1）荧光夜跑 0.2分；（2）定向越野初赛 0.2（3）女子篮球选拔赛0.2（4）乒乓球选拔赛 0.2 （5）院运会提前赛 0.2 （6）大学生寒假社会实践 0.5</t>
  </si>
  <si>
    <t>学习二十大，永远跟党走 优秀奖0.15，院运会0.2</t>
  </si>
  <si>
    <t>黄少杰</t>
  </si>
  <si>
    <t>15521272243</t>
  </si>
  <si>
    <r>
      <rPr>
        <sz val="11"/>
        <color rgb="FF000000"/>
        <rFont val="宋体"/>
        <charset val="134"/>
      </rPr>
      <t>(1)食品学院2021级硕士4班团支部获得华南农业大学“五四红旗团支部”称号 0.5分</t>
    </r>
    <r>
      <rPr>
        <sz val="10"/>
        <color rgb="FF000000"/>
        <rFont val="宋体"/>
        <charset val="134"/>
      </rPr>
      <t xml:space="preserve">
(2)2023年4月20日防电信网络诈骗宣讲会  0.2分
(3)2022年11月2日食品大讲堂 0.2分
(4)2022年11月27日心理健康讲座  0.2分
</t>
    </r>
    <r>
      <rPr>
        <sz val="10"/>
        <color rgb="FFFF0000"/>
        <rFont val="宋体"/>
        <charset val="134"/>
      </rPr>
      <t>(5)华南农业大学学生会主办的“线上文体打卡活动” 音乐打卡  0.2分
(6)华南农业大学学生会主办的“线上文体打卡活动” 体育打卡  0.2分</t>
    </r>
    <r>
      <rPr>
        <sz val="10"/>
        <color rgb="FF000000"/>
        <rFont val="宋体"/>
        <charset val="134"/>
      </rPr>
      <t xml:space="preserve">
(7)食品学院2021级硕士4班团支部获得“先进团支部”班级  0.25分</t>
    </r>
  </si>
  <si>
    <r>
      <rPr>
        <sz val="11"/>
        <color rgb="FFFF0000"/>
        <rFont val="宋体"/>
        <charset val="134"/>
      </rPr>
      <t>(1)食品学院2021级硕士4班团支部获得华南农业大学“五四红旗团支部”称号 0.5分</t>
    </r>
    <r>
      <rPr>
        <sz val="10"/>
        <color rgb="FF000000"/>
        <rFont val="宋体"/>
        <charset val="134"/>
      </rPr>
      <t xml:space="preserve">
(2)2023年4月20日防电信网络诈骗宣讲会  0.2分
(3)2022年11月2日食品大讲堂 0.2分
(4)2022年11月27日心理健康讲座  0.2分
</t>
    </r>
    <r>
      <rPr>
        <sz val="10"/>
        <color rgb="FFFF0000"/>
        <rFont val="宋体"/>
        <charset val="134"/>
      </rPr>
      <t>(5)华南农业大学学生会主办的“线上文体打卡活动” 音乐打卡  0.2分
(6)华南农业大学学生会主办的“线上文体打卡活动” 体育打卡  0.2分（同一活动）</t>
    </r>
    <r>
      <rPr>
        <sz val="10"/>
        <color rgb="FF000000"/>
        <rFont val="宋体"/>
        <charset val="134"/>
      </rPr>
      <t xml:space="preserve">
(7)食品学院2021级硕士4班团支部获得“先进团支部”班级  0.25分</t>
    </r>
  </si>
  <si>
    <r>
      <rPr>
        <sz val="11"/>
        <color rgb="FF000000"/>
        <rFont val="宋体"/>
        <charset val="134"/>
      </rPr>
      <t>(1)食品学院2021级硕士4班团支部获得华南农业大学“五四红旗团支部”称号 0.5分</t>
    </r>
    <r>
      <rPr>
        <sz val="10"/>
        <color rgb="FF000000"/>
        <rFont val="宋体"/>
        <charset val="134"/>
      </rPr>
      <t xml:space="preserve">
(2)2023年4月20日防电信网络诈骗宣讲会  0.2分
(3)2022年11月2日食品大讲堂 0.2分
(4)2022年11月27日心理健康讲座  0.2分
</t>
    </r>
    <r>
      <rPr>
        <sz val="10"/>
        <color rgb="FFFF0000"/>
        <rFont val="宋体"/>
        <charset val="134"/>
      </rPr>
      <t>(5)华南农业大学学生会主办的“线上文体打卡活动” 音乐打体育打卡  0.2分</t>
    </r>
    <r>
      <rPr>
        <sz val="10"/>
        <color rgb="FF000000"/>
        <rFont val="宋体"/>
        <charset val="134"/>
      </rPr>
      <t xml:space="preserve">
(6)食品学院2021级硕士4班团支部获得“先进团支部”班级  0.25分</t>
    </r>
  </si>
  <si>
    <r>
      <rPr>
        <sz val="11"/>
        <color rgb="FF000000"/>
        <rFont val="宋体"/>
        <charset val="134"/>
      </rPr>
      <t>（1）2022年12月14日广东农产品加工产业发展现状与趋势讲座 0.2分</t>
    </r>
    <r>
      <rPr>
        <sz val="10"/>
        <color rgb="FF000000"/>
        <rFont val="宋体"/>
        <charset val="134"/>
      </rPr>
      <t xml:space="preserve">
（2）食品学院“第三届研究生学术论坛”比赛 二等奖 1.2分
（3）</t>
    </r>
    <r>
      <rPr>
        <sz val="10"/>
        <color rgb="FFFF0000"/>
        <rFont val="宋体"/>
        <charset val="134"/>
      </rPr>
      <t>第十二届中国创新创业大赛 市优秀奖 0.6分</t>
    </r>
  </si>
  <si>
    <r>
      <rPr>
        <sz val="11"/>
        <color rgb="FFFF0000"/>
        <rFont val="宋体"/>
        <charset val="134"/>
      </rPr>
      <t>（1）2022年12月14日广东农产品加工产业发展现状与趋势讲座 0.2分</t>
    </r>
    <r>
      <rPr>
        <sz val="10"/>
        <color rgb="FF000000"/>
        <rFont val="宋体"/>
        <charset val="134"/>
      </rPr>
      <t xml:space="preserve">
（2）食品学院“第三届研究生学术论坛”比赛 二等奖 1.2分
</t>
    </r>
  </si>
  <si>
    <t>(1)食品学院院运会 引体向上项目第十名，启林南运动场地点  0.2分
(2)食品学院院运会 铅球项目第五名，启林南运动场地点  0.6分
(3)食品学院水运会 男子50米仰泳第四名，泰山游泳场 0.7分
(4)食品学院水运会 4×50米接力第三名，泰山游泳场 0.8分
(5)食品学院男子篮球选拔 0.2分
校趣味运动会 0.2分</t>
  </si>
  <si>
    <t>(1)食品学院院运会 引体向上项目第十名，启林南运动场地点  0.2分
(2)食品学院院运会 铅球项目第五名，启林南运动场地点  0.6分
(3)食品学院水运会 男子50米仰泳第四名，泰山游泳场 0.7分
(4)食品学院水运会 4×50米接力第三名，泰山游泳场 0.8分
(5)食品学院男子篮球选拔 0.2分；（6）校趣味运动会 0.2分；同一次活动（院运会）只加一次获奖分</t>
  </si>
  <si>
    <t>打卡的体育与音乐是同属于一个活动只加一次分；创新大赛的成果不属于华南农业大学</t>
  </si>
  <si>
    <t>蔡赐美</t>
  </si>
  <si>
    <t>胡文锋</t>
  </si>
  <si>
    <r>
      <rPr>
        <sz val="11"/>
        <color theme="1"/>
        <rFont val="宋体"/>
        <charset val="134"/>
      </rPr>
      <t>(1)21</t>
    </r>
    <r>
      <rPr>
        <sz val="11"/>
        <color theme="1"/>
        <rFont val="宋体"/>
        <charset val="134"/>
      </rPr>
      <t>级硕士</t>
    </r>
    <r>
      <rPr>
        <sz val="11"/>
        <color theme="1"/>
        <rFont val="宋体"/>
        <charset val="134"/>
      </rPr>
      <t>5</t>
    </r>
    <r>
      <rPr>
        <sz val="11"/>
        <color theme="1"/>
        <rFont val="宋体"/>
        <charset val="134"/>
      </rPr>
      <t>班班长</t>
    </r>
    <r>
      <rPr>
        <sz val="11"/>
        <color theme="1"/>
        <rFont val="宋体"/>
        <charset val="134"/>
      </rPr>
      <t xml:space="preserve"> 3</t>
    </r>
    <r>
      <rPr>
        <sz val="11"/>
        <color theme="1"/>
        <rFont val="宋体"/>
        <charset val="134"/>
      </rPr>
      <t>分</t>
    </r>
    <r>
      <rPr>
        <sz val="11"/>
        <color theme="1"/>
        <rFont val="宋体"/>
        <charset val="134"/>
      </rPr>
      <t xml:space="preserve">
(2)</t>
    </r>
    <r>
      <rPr>
        <sz val="11"/>
        <color theme="1"/>
        <rFont val="宋体"/>
        <charset val="134"/>
      </rPr>
      <t>华南农业大学第三十二次研究生代表大会代表团</t>
    </r>
    <r>
      <rPr>
        <sz val="11"/>
        <color theme="1"/>
        <rFont val="宋体"/>
        <charset val="134"/>
      </rPr>
      <t xml:space="preserve"> 0.2</t>
    </r>
    <r>
      <rPr>
        <sz val="11"/>
        <color theme="1"/>
        <rFont val="宋体"/>
        <charset val="134"/>
      </rPr>
      <t>分</t>
    </r>
    <r>
      <rPr>
        <sz val="11"/>
        <color theme="1"/>
        <rFont val="宋体"/>
        <charset val="134"/>
      </rPr>
      <t xml:space="preserve">
(3)“</t>
    </r>
    <r>
      <rPr>
        <sz val="11"/>
        <color theme="1"/>
        <rFont val="宋体"/>
        <charset val="134"/>
      </rPr>
      <t>先进团支部</t>
    </r>
    <r>
      <rPr>
        <sz val="11"/>
        <color theme="1"/>
        <rFont val="宋体"/>
        <charset val="134"/>
      </rPr>
      <t>” 0.25</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</si>
  <si>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）食品学院综述大赛参与分</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t>
    </r>
    <r>
      <rPr>
        <sz val="11"/>
        <color theme="1"/>
        <rFont val="宋体"/>
        <charset val="134"/>
      </rPr>
      <t>3.15</t>
    </r>
    <r>
      <rPr>
        <sz val="11"/>
        <color theme="1"/>
        <rFont val="宋体"/>
        <charset val="134"/>
      </rPr>
      <t>学者面对面讲座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t>
    </r>
    <r>
      <rPr>
        <sz val="11"/>
        <color theme="1"/>
        <rFont val="宋体"/>
        <charset val="134"/>
      </rPr>
      <t xml:space="preserve">3.30 </t>
    </r>
    <r>
      <rPr>
        <sz val="11"/>
        <color theme="1"/>
        <rFont val="宋体"/>
        <charset val="134"/>
      </rPr>
      <t>学者面对面讲座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t>
    </r>
    <r>
      <rPr>
        <sz val="11"/>
        <color theme="1"/>
        <rFont val="宋体"/>
        <charset val="134"/>
      </rPr>
      <t xml:space="preserve">11.02 </t>
    </r>
    <r>
      <rPr>
        <sz val="11"/>
        <color theme="1"/>
        <rFont val="宋体"/>
        <charset val="134"/>
      </rPr>
      <t>食品大讲堂</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t>
    </r>
    <r>
      <rPr>
        <sz val="11"/>
        <color theme="1"/>
        <rFont val="宋体"/>
        <charset val="134"/>
      </rPr>
      <t xml:space="preserve">11.10 </t>
    </r>
    <r>
      <rPr>
        <sz val="11"/>
        <color theme="1"/>
        <rFont val="宋体"/>
        <charset val="134"/>
      </rPr>
      <t>专利辅导讲座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6</t>
    </r>
    <r>
      <rPr>
        <sz val="11"/>
        <color theme="1"/>
        <rFont val="宋体"/>
        <charset val="134"/>
      </rPr>
      <t>）</t>
    </r>
    <r>
      <rPr>
        <sz val="11"/>
        <color theme="1"/>
        <rFont val="宋体"/>
        <charset val="134"/>
      </rPr>
      <t xml:space="preserve">11.27 </t>
    </r>
    <r>
      <rPr>
        <sz val="11"/>
        <color theme="1"/>
        <rFont val="宋体"/>
        <charset val="134"/>
      </rPr>
      <t>心理健康讲座</t>
    </r>
    <r>
      <rPr>
        <sz val="11"/>
        <color theme="1"/>
        <rFont val="宋体"/>
        <charset val="134"/>
      </rPr>
      <t xml:space="preserve"> 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</si>
  <si>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）食品学院院运会女子仰卧起坐</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）定向越野参与分</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t>
    </r>
    <r>
      <rPr>
        <sz val="11"/>
        <color theme="1"/>
        <rFont val="宋体"/>
        <charset val="134"/>
      </rPr>
      <t>2022</t>
    </r>
    <r>
      <rPr>
        <sz val="11"/>
        <color theme="1"/>
        <rFont val="宋体"/>
        <charset val="134"/>
      </rPr>
      <t>女子篮球选拔赛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t>
    </r>
    <r>
      <rPr>
        <sz val="11"/>
        <color theme="1"/>
        <rFont val="宋体"/>
        <charset val="134"/>
      </rPr>
      <t>2022</t>
    </r>
    <r>
      <rPr>
        <sz val="11"/>
        <color theme="1"/>
        <rFont val="宋体"/>
        <charset val="134"/>
      </rPr>
      <t>乒乓球选拔赛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t>
    </r>
    <r>
      <rPr>
        <sz val="11"/>
        <color theme="1"/>
        <rFont val="宋体"/>
        <charset val="134"/>
      </rPr>
      <t>“</t>
    </r>
    <r>
      <rPr>
        <sz val="11"/>
        <color theme="1"/>
        <rFont val="宋体"/>
        <charset val="134"/>
      </rPr>
      <t>线上文体打卡活动</t>
    </r>
    <r>
      <rPr>
        <sz val="11"/>
        <color theme="1"/>
        <rFont val="宋体"/>
        <charset val="134"/>
      </rPr>
      <t>”</t>
    </r>
    <r>
      <rPr>
        <sz val="11"/>
        <color theme="1"/>
        <rFont val="宋体"/>
        <charset val="134"/>
      </rPr>
      <t>音乐打卡</t>
    </r>
    <r>
      <rPr>
        <sz val="11"/>
        <color theme="1"/>
        <rFont val="宋体"/>
        <charset val="134"/>
      </rPr>
      <t xml:space="preserve"> 0.2</t>
    </r>
    <r>
      <rPr>
        <sz val="11"/>
        <color theme="1"/>
        <rFont val="宋体"/>
        <charset val="134"/>
      </rPr>
      <t>分</t>
    </r>
  </si>
  <si>
    <t>邹锦成</t>
  </si>
  <si>
    <t>15626142176</t>
  </si>
  <si>
    <t>（1）食品学院第12届综述大赛参与 0.2分
（2）2023.6.8研究生学术论坛决赛讲座 0.2
（3）2022年实验技能创新大赛 0.2
（4） 2022.12.14广东农产品加工产业发展现状与趋势讲座名单的公示 0.2分</t>
  </si>
  <si>
    <t>（1）2022年食品学院院运会提前赛引体向上第7名 0.4分
（2）2022年乒乓球选拔赛 0.2分
（3）2022年男子篮球选拔赛 0.2分
（4）2022年定向越野初赛团体赛 0.2分
（5）2023年食品学院院水运会男子仰泳第3名 0.8分
（6）2023年食品学院院水运会男子自由泳第4名 0.7分
（7）2023年趣味运动会 0.2分</t>
  </si>
  <si>
    <t>葛林丽</t>
  </si>
  <si>
    <t>18128058385</t>
  </si>
  <si>
    <t>张钦发</t>
  </si>
  <si>
    <r>
      <rPr>
        <sz val="11"/>
        <color rgb="FF000000"/>
        <rFont val="宋体"/>
        <charset val="134"/>
      </rPr>
      <t>（1）所在班级团支部获 华南农业大学“五四红旗团支部”    0.5分
（2）所在班级评为“先进团支部”  0.25分
（3）</t>
    </r>
    <r>
      <rPr>
        <sz val="10"/>
        <color rgb="FFFF0000"/>
        <rFont val="宋体"/>
        <charset val="134"/>
      </rPr>
      <t>所在宿舍被评为“优秀宿舍”  0.2分</t>
    </r>
    <r>
      <rPr>
        <sz val="10"/>
        <rFont val="宋体"/>
        <charset val="134"/>
      </rPr>
      <t xml:space="preserve">
</t>
    </r>
    <r>
      <rPr>
        <sz val="10"/>
        <color rgb="FFFF0000"/>
        <rFont val="宋体"/>
        <charset val="134"/>
      </rPr>
      <t>（4）第95期督导员   0.5分</t>
    </r>
    <r>
      <rPr>
        <sz val="10"/>
        <rFont val="宋体"/>
        <charset val="134"/>
      </rPr>
      <t xml:space="preserve">
（5）2022年11月2日食品大讲堂  0.2分
（6）2023年3月15日 学者面对面
0.2分
（7）2023年4月20日防电信诈骗讲座  0.2分
</t>
    </r>
    <r>
      <rPr>
        <sz val="10"/>
        <color rgb="FFFF0000"/>
        <rFont val="宋体"/>
        <charset val="134"/>
      </rPr>
      <t>（8）易班嘉年华定向越野活动
0.2分</t>
    </r>
    <r>
      <rPr>
        <sz val="10"/>
        <rFont val="宋体"/>
        <charset val="134"/>
      </rPr>
      <t xml:space="preserve">
（9） 第七届广东高校网络文化媒体展示活动之“粤易色彩”动漫作品 省三等奖
1.5分  </t>
    </r>
  </si>
  <si>
    <t>督导员算学生工作加0.2分；优秀宿舍不加分；（8）易班嘉年华定向越野活动0.2分在后面加了获奖分</t>
  </si>
  <si>
    <r>
      <rPr>
        <sz val="11"/>
        <color rgb="FF000000"/>
        <rFont val="宋体"/>
        <charset val="134"/>
      </rPr>
      <t>（1）所在班级团支部获 华南农业大学“五四红旗团支部”    0.5分
（2）所在班级评为“先进团支部”  0.25分
（3）</t>
    </r>
    <r>
      <rPr>
        <sz val="10"/>
        <color rgb="FFFF0000"/>
        <rFont val="宋体"/>
        <charset val="134"/>
      </rPr>
      <t>所在宿舍被评为“优秀宿舍”  0分</t>
    </r>
    <r>
      <rPr>
        <sz val="10"/>
        <rFont val="宋体"/>
        <charset val="134"/>
      </rPr>
      <t xml:space="preserve">
</t>
    </r>
    <r>
      <rPr>
        <sz val="10"/>
        <color rgb="FFFF0000"/>
        <rFont val="宋体"/>
        <charset val="134"/>
      </rPr>
      <t>（4）第95期督导员   0.2分</t>
    </r>
    <r>
      <rPr>
        <sz val="10"/>
        <rFont val="宋体"/>
        <charset val="134"/>
      </rPr>
      <t xml:space="preserve">
（5）2022年11月2日食品大讲堂  0.2分
（6）2023年3月15日 学者面对面
0.2分
（7）2023年4月20日防电信诈骗讲座  0.2分
</t>
    </r>
    <r>
      <rPr>
        <sz val="10"/>
        <color rgb="FFFF0000"/>
        <rFont val="宋体"/>
        <charset val="134"/>
      </rPr>
      <t>（8）易班嘉年华定向越野活动
0.2分（体育参与分，且参与分与获奖分不能重叠）</t>
    </r>
    <r>
      <rPr>
        <sz val="10"/>
        <rFont val="宋体"/>
        <charset val="134"/>
      </rPr>
      <t xml:space="preserve">
（9） 第七届广东高校网络文化媒体展示活动之“粤易色彩”动漫作品 省三等奖
1.5分  </t>
    </r>
  </si>
  <si>
    <t>（1）2022年11月10日专利辅导讲座    0.2分</t>
  </si>
  <si>
    <t>（1）学院运动会  女子100米预赛  0.2分
（2）女子篮球选拔赛  0.2分
（3）第二届夜间超级迷宫定向赛暨校队选拔赛  0.2分
（4）定向越野校级选拔赛短距离赛 院第8名  0.3分
（5）易班定向越野活动获奖   三等奖   0.5分
（6）第二期研究生荧光夜跑活动  0.2分
（7）乒乓球选拔赛  0.2分
（8）趣味活动第二期   0.2分
（9）线上文体打卡活动  0.2分</t>
  </si>
  <si>
    <t>刘玲</t>
  </si>
  <si>
    <t>徐学锋</t>
  </si>
  <si>
    <t>（1）防电信网络诈骗宣讲会0.2分 （2）院级优秀团支部 0.25分
 （3）“学习二十大、永远跟党走、奋进新征程”主题手账创作活动三等奖 0.2分
（4）“红旗团委”工作人员 0.25分   （5）食品学院组织部负责人 3分
（6）四院联合心理知识竞赛 0.2分</t>
  </si>
  <si>
    <t>食品学院第十二届综述大赛</t>
  </si>
  <si>
    <r>
      <rPr>
        <sz val="11"/>
        <color rgb="FF000000"/>
        <rFont val="宋体"/>
        <charset val="134"/>
      </rPr>
      <t>（</t>
    </r>
    <r>
      <rPr>
        <sz val="10.5"/>
        <color rgb="FF000000"/>
        <rFont val="宋体"/>
        <charset val="134"/>
      </rPr>
      <t>1）女子篮球选拔赛 0.2分  （2）乒乓球选拔赛 0.2分    （3）易班嘉年华定向越野 0.2     （4）荧光夜跑 0.2分（5）超级迷宫定向越野0.2分</t>
    </r>
  </si>
  <si>
    <r>
      <rPr>
        <sz val="11"/>
        <color rgb="FFFF0000"/>
        <rFont val="宋体"/>
        <charset val="134"/>
      </rPr>
      <t>（</t>
    </r>
    <r>
      <rPr>
        <sz val="10.5"/>
        <color rgb="FF000000"/>
        <rFont val="宋体"/>
        <charset val="134"/>
      </rPr>
      <t>1）女子篮球选拔赛 0.2分  （2）乒乓球选拔赛 0.2分    （3）易班嘉年华定向越野 0.2     （4）荧光夜跑 0.2分（5）超级迷宫定向越野0.2分</t>
    </r>
  </si>
  <si>
    <t>农产品加工属于学术讲座，食品安全科普大赛缺获奖材料</t>
  </si>
  <si>
    <t>陈斗艺</t>
  </si>
  <si>
    <t>（1）五四红旗团支部 0.5分 （2）食品学院先进团支部0.25分（3）班级宣传委员2分（4）助理班主任1分（5）电信防诈骗宣讲0.2分（6）线上文体打卡0.2分</t>
  </si>
  <si>
    <t>第二项职务加1半分</t>
  </si>
  <si>
    <t>（2）专利辅导讲座 0.2分；（3）广东农产品加工产业发展现状与趋势讲座 0.2分；</t>
  </si>
  <si>
    <t>（1）食品学院院运会参与女子三级跳项目，时间2022年，0.2分（2）定向越野积分赛 0.2分（3）乒乓球选拔赛 0.2分</t>
  </si>
  <si>
    <t>高亚晖</t>
  </si>
  <si>
    <t>（1）班级先进团支部 0.25分
（2）食品质量与安全研究生第二党支部组织委员 2分 
（3）2022-2023学年度第一学期参加华南农业大学红十字会“共抗艾滋，共享健康”线上讲座 0.2分
（4）4.20参加防电信诈骗网络宣讲会 0.2分
（5）参加11.2食品大讲堂讲座 0.2分
（6）参加11.27心理健康讲座 0.2分
（7）2022-2023华南农业大学共青团先进集体0.2分</t>
  </si>
  <si>
    <r>
      <rPr>
        <sz val="11"/>
        <color rgb="FFFF0000"/>
        <rFont val="宋体"/>
        <charset val="134"/>
      </rPr>
      <t xml:space="preserve">（1）班级先进团支部 0.25分
（2）食品质量与安全研究生第二党支部组织委员 2分 
（3）2022-2023学年度第一学期参加华南农业大学红十字会“共抗艾滋，共享健康”线上讲座 0.2分
（4）4.20参加防电信诈骗网络宣讲会 0.2分
</t>
    </r>
    <r>
      <rPr>
        <strike/>
        <sz val="11"/>
        <color rgb="FFFF0000"/>
        <rFont val="宋体"/>
        <charset val="134"/>
      </rPr>
      <t>（5）参加11.2食品大讲堂讲座 0.2分</t>
    </r>
    <r>
      <rPr>
        <sz val="11"/>
        <color rgb="FF000000"/>
        <rFont val="宋体"/>
        <charset val="134"/>
      </rPr>
      <t xml:space="preserve">
（6）参加11.27心理健康讲座 0.2分
（7）2022-2023华南农业大学共青团先进集体0.2分</t>
    </r>
  </si>
  <si>
    <r>
      <rPr>
        <sz val="11"/>
        <color rgb="FF000000"/>
        <rFont val="宋体"/>
        <charset val="134"/>
      </rPr>
      <t>（1）班级先进团支部 0.25分
（2）食品质量与安全研究生第二党支部组织委员 2分 
（3）2022-2023学年度第一学期参加华南农业大学红十字会“共抗艾滋，共享健康”线上讲座 0.2分
（4）4.20参加防电信诈骗网络宣讲会 0.2分（5）食品大讲堂0.2（6</t>
    </r>
    <r>
      <rPr>
        <strike/>
        <sz val="11"/>
        <color rgb="FFFF0000"/>
        <rFont val="宋体"/>
        <charset val="134"/>
      </rPr>
      <t>）参加11.2食品大讲堂讲座 0.2分</t>
    </r>
  </si>
  <si>
    <t>（1）参加6.8研究生学术论坛决赛 0.2分
(2)参加第17期食品大讲堂讲座0.2分
(3)参加广东农产品加工产业发展现状与趋势讲座 0.2分
（4）参加专利辅导讲座 0.2分</t>
  </si>
  <si>
    <r>
      <rPr>
        <sz val="11"/>
        <color rgb="FFFF0000"/>
        <rFont val="宋体"/>
        <charset val="134"/>
      </rPr>
      <t>（1）参加6.8研究生学术论坛决赛 0.2分
(2)参加第17期食品大讲堂讲座0.2分
(3)参加广东农产品加工产业发展现状与趋势讲座 0.2分
（4）参加专利辅导讲座 0.2分（5）参加11.2食品大讲堂讲座 0.2分。</t>
    </r>
    <r>
      <rPr>
        <b/>
        <sz val="11"/>
        <color rgb="FFFF0000"/>
        <rFont val="宋体"/>
        <charset val="134"/>
      </rPr>
      <t>（缺席讲座扣0.2）</t>
    </r>
  </si>
  <si>
    <r>
      <rPr>
        <sz val="11"/>
        <color rgb="FFFF0000"/>
        <rFont val="宋体"/>
        <charset val="134"/>
      </rPr>
      <t>（1）参加6.8研究生学术论坛决赛 0.2分
(2)参加第17期食品大讲堂讲座0.2分
(3)参加广东农产品加工产业发展现状与趋势讲座 0.2分
（4）参加专利辅导讲座 0.2分（5）参加11.2食品大讲堂讲座 0.2分。</t>
    </r>
    <r>
      <rPr>
        <b/>
        <sz val="11"/>
        <rFont val="宋体"/>
        <charset val="134"/>
      </rPr>
      <t>（缺席讲座扣0.2）</t>
    </r>
  </si>
  <si>
    <t>(1)参加食品学院研究生男子篮球选拔赛 0.2分
(2) 参加食品学院研究生乒乓球选拔 0.2分
（3）食品学院院运会参与，男子引体向上，0.2分
（4）参加华南农业大学第二期荧光夜跑，0.2分
（5）参加院定向越野男子积分赛，0.2分
（6）食品学院院运会参与，男子5000米，0.2分
（7）参加第二届夜间超级迷宫定向赛男子组 0.2分</t>
  </si>
  <si>
    <r>
      <rPr>
        <sz val="11"/>
        <color rgb="FFFF0000"/>
        <rFont val="宋体"/>
        <charset val="134"/>
      </rPr>
      <t xml:space="preserve">(1)参加食品学院研究生男子篮球选拔赛 0.2分
(2) 参加食品学院研究生乒乓球选拔 0.2分
（3）食品学院院运会参与，男子引体向上，0.2分
（4）参加华南农业大学第二期荧光夜跑，0.2分
（5）参加院定向越野男子积分赛，0.2分
</t>
    </r>
    <r>
      <rPr>
        <strike/>
        <sz val="11"/>
        <color rgb="FFFF0000"/>
        <rFont val="宋体"/>
        <charset val="134"/>
      </rPr>
      <t>（6）食品学院院运会参与，男子5000米，0.2分</t>
    </r>
    <r>
      <rPr>
        <sz val="11"/>
        <color rgb="FFFF0000"/>
        <rFont val="宋体"/>
        <charset val="134"/>
      </rPr>
      <t>（同一比赛只算一次参与分）</t>
    </r>
    <r>
      <rPr>
        <sz val="11"/>
        <color rgb="FF000000"/>
        <rFont val="宋体"/>
        <charset val="134"/>
      </rPr>
      <t xml:space="preserve">
（7）参加第二届夜间超级迷宫定向赛男子组 0.2分</t>
    </r>
  </si>
  <si>
    <t>白朔萌</t>
  </si>
  <si>
    <t xml:space="preserve">（1）先进团支部 0.25分
（2）班级心理委员 2分
（3）“学习二十大，永远跟党走”手抄报创作三等奖  0.3分
（4）第二期夜间定向迷宫比赛  0.2分
（5）2023.4.20日防电信网络诈骗研究生专场宣讲会  0.2分
</t>
  </si>
  <si>
    <t xml:space="preserve">（1）先进团支部 0.25分
（2）班级心理委员 2分
（3）“学习二十大，永远跟党走”手抄报创作三等奖  0.2分
（5）2023.4.20日防电信网络诈骗研究生专场宣讲会  0.2分
</t>
  </si>
  <si>
    <t>（1） 参加2022年食品学院实验技能创新大赛 0.2分
（2）参与2022年华南农业大学“丁颖杯”发明创意大赛    0.2分</t>
  </si>
  <si>
    <t>（1） 参加2022年食品学院实验技能创新大赛 0.2分
（2）参与2022年华南农业大学“丁颖杯”发明创意大赛   0.2分</t>
  </si>
  <si>
    <t xml:space="preserve">（1）2022年食品学院篮球选拔赛           0.2分
（2）2022年食品学院乒乓球选拔赛         0.2分
（3）水运会混合自由泳4*50米接力第一名   1分
（4）参与第六十五届田径运动会定向运动选拔赛积分赛 0.2分
（5）第二期荧光夜跑                    0.2分
</t>
  </si>
  <si>
    <t>（1）2022年食品学院篮球选拔赛           0.2分
（2）2022年食品学院乒乓球选拔赛         0.2分
（3）水运会混合自由泳4*50米接力第一名   1分
（4）参与第六十五届田径运动会定向运动选拔赛积分赛 0.2分
（5）第二期荧光夜跑                    0.2分
（6）第二期夜间定向迷宫0.2</t>
  </si>
  <si>
    <t>项目位置问题，分数无误</t>
  </si>
  <si>
    <t>宋玉</t>
  </si>
  <si>
    <t>（1）食品学院先进团支部 0.25分 （2）校艺术团队长 2分 （3）集体活动分：①材能学院、林学与风景园林学院、人文与法学学院、生命科学学院毕业晚会 0.8分；②参与电信网络诈骗讲座 0.2分；③四院联合心理知识竞赛 0.2分；④线上宿舍打卡 0.2分；⑤易班党二十大精神知识竞赛参与 0.2分；（4）思想文化类竞赛活动：①林学与风景园林学业毕业晚会第四名 0.2分</t>
  </si>
  <si>
    <t>（1）食品学院第12届综述大赛参与 0.2分；（2）参与参与12.14农产品加工学术讲座 0.2分（3）参与6.6食品大讲堂第十七期讲座 0.2分</t>
  </si>
  <si>
    <r>
      <rPr>
        <sz val="12"/>
        <color rgb="FF000000"/>
        <rFont val="宋体"/>
        <charset val="134"/>
      </rPr>
      <t>（1）参与食品学院院运会立定跳远、铅球项目比赛</t>
    </r>
    <r>
      <rPr>
        <sz val="10.5"/>
        <color rgb="FF000000"/>
        <rFont val="宋体"/>
        <charset val="134"/>
      </rPr>
      <t> </t>
    </r>
    <r>
      <rPr>
        <sz val="12"/>
        <color rgb="FF000000"/>
        <rFont val="宋体"/>
        <charset val="134"/>
      </rPr>
      <t> 0.4分；（2）参与定向越野比赛  0.2分；（3）参与乒乓球、篮球选拔赛  0.4分；（4）参与趣味运动会  0.2分；（5）参与荧光夜跑  0.2分 </t>
    </r>
  </si>
  <si>
    <r>
      <rPr>
        <sz val="12"/>
        <color rgb="FF000000"/>
        <rFont val="宋体"/>
        <charset val="134"/>
      </rPr>
      <t>（1）参与食品学院院运会立定跳远、铅球项目比赛</t>
    </r>
    <r>
      <rPr>
        <sz val="10.5"/>
        <color rgb="FF000000"/>
        <rFont val="宋体"/>
        <charset val="134"/>
      </rPr>
      <t> </t>
    </r>
    <r>
      <rPr>
        <sz val="12"/>
        <color rgb="FF000000"/>
        <rFont val="宋体"/>
        <charset val="134"/>
      </rPr>
      <t> 0.2分（</t>
    </r>
    <r>
      <rPr>
        <b/>
        <sz val="12"/>
        <color rgb="FFFF0000"/>
        <rFont val="宋体"/>
        <charset val="134"/>
      </rPr>
      <t>同类项目只加一次</t>
    </r>
    <r>
      <rPr>
        <sz val="12"/>
        <color rgb="FF000000"/>
        <rFont val="宋体"/>
        <charset val="134"/>
      </rPr>
      <t>）；（2）参与定向越野比赛  0.2分；（3）参与乒乓球、篮球选拔赛  0.4分；（4）参与趣味运动会  0.2分；（5）参与荧光夜跑  0.2分 </t>
    </r>
  </si>
  <si>
    <t>李小红</t>
  </si>
  <si>
    <t>林捷</t>
  </si>
  <si>
    <t>1.中文核心期刊 鸡油二次分提工艺优化及其对脂肪酸组成的影响（中国油脂）2023年8月</t>
  </si>
  <si>
    <t>1.中文核心期刊 鸡油二次分提工艺优化及其对脂肪酸组成的影响（中国油脂）2023年8月(其他核心5分）</t>
  </si>
  <si>
    <t>李明霞</t>
  </si>
  <si>
    <t>18407747040</t>
  </si>
  <si>
    <t>吴绍宗</t>
  </si>
  <si>
    <t xml:space="preserve">（1）班级宣传委员 2分 
（2）2022级硕士6班助班 2分（第二职务为1分） 
（3）食品学院研究生青年大学习“先进团支部” 0.25分 
（4）校级“五四红旗团支部”0.5分 
</t>
  </si>
  <si>
    <t xml:space="preserve">（1）参与食品学院第十二届综述大赛0.2分
（2）参与 2022 年11月10⽇专利辅导讲座 0.2分
</t>
  </si>
  <si>
    <t xml:space="preserve">（1）参与食品学院院级女子篮球选拔赛 0.2 分
（2）参与食品学院乒乓球选拔赛 0.2分
（3）参与食品学院院运会女子立定跳远 0.2分
（4）参与易班嘉年华定向越野活动 0.2分
</t>
  </si>
  <si>
    <t>黄思若</t>
  </si>
  <si>
    <t xml:space="preserve">
（2）班级宣传委员 2分 
（3）食管理委员会“光盘行动”有奖竞答 0.2分
（4）电信诈骗宣讲讲座 0.2分
（5）学代会候选人 0.2分
（6）食品大讲堂十三期 0.2分
（7）研究生学术论坛 0.2分
（8）专利辅导讲座 0.2分
（9）农产品加工讲座 0.2分
（10）“创客杯”铜奖 0.8分
（11）先进团支部 0.25分
</t>
  </si>
  <si>
    <t xml:space="preserve">
（2）班级宣传委员 2分 
（3）食管理委员会“光盘行动”有奖竞答 0.2分
（4）电信诈骗宣讲讲座 0.2分
（5）学代会候选人 0.2分
（6）食品大讲堂十三期 0.2分
（7）研究生学术论坛 0.2分
（11）先进团支部 0.25分
</t>
  </si>
  <si>
    <t xml:space="preserve">（1）SCI 1区（标题Robust and bioaffinity-enhanced nanocarrier based immunochromatographic assay with simplified sample preparation for pentachlorophenol sodium in animal tissues，期刊名Talanta，接收年月2023.9，作者排序第1） 30分  ；（2） 研究生学术论坛 0.2分
（3） 食品大讲堂十七期 0.2分学者面对面讲座 0.2分
</t>
  </si>
  <si>
    <t>（2） 研究生学术论坛 0.2分
（3） 食品大讲堂十七期 0.2分学者面对面讲座 0.2分</t>
  </si>
  <si>
    <t>（2） 研究生学术论坛 0.2分
（3） 食品大讲堂十七期 0.2分学者面对面讲座 0.2分（3）创客杯铜奖0.8    （4）专利辅导讲座0.2  （5）农产品加工讲座0.2</t>
  </si>
  <si>
    <r>
      <rPr>
        <sz val="11"/>
        <color rgb="FF000000"/>
        <rFont val="宋体"/>
        <charset val="134"/>
      </rPr>
      <t xml:space="preserve">（1） 参与食品学院院运会女子跳远项目比赛 0.2分；
（2） 参与食品学院研究生女子篮球选拔赛 0.2分；
（3） 参与食品学院研究生乒乓球球队选拔赛 0.2分；
（4） 参与研究生趣味运动会 0.2分；
（5） 参与第六十五届田径运动会定向运动选拔赛积分赛 0.2分；
</t>
    </r>
    <r>
      <rPr>
        <sz val="11"/>
        <color rgb="FFFF0000"/>
        <rFont val="宋体"/>
        <charset val="134"/>
      </rPr>
      <t>（6）校学生会“线上文体打卡”活动0。2分</t>
    </r>
  </si>
  <si>
    <t xml:space="preserve">（1） 参与食品学院院运会女子跳远项目比赛 0.2分；
（2） 参与食品学院研究生女子篮球选拔赛 0.2分；
（3） 参与食品学院研究生乒乓球球队选拔赛 0.2分；
（4） 参与研究生趣味运动会 0.2分；
（5） 参与第六十五届田径运动会定向运动选拔赛积分赛 0.2分；
</t>
  </si>
  <si>
    <t>薛建邦</t>
  </si>
  <si>
    <t>莫美华</t>
  </si>
  <si>
    <t xml:space="preserve">(1) 班级心理委员 2分 
(2) 食品学院2021级硕士8班先进团支部0.25分
(3) 2023年3月15日 学者面对面 集体活动0.2分
(4) 2023年3月30日 学者面对面 集体活动0.2分
(5) 2023年4月20日 防电信诈骗讲座 集体活动0.2分
(6) 2022年末 校学生会线上音乐打卡活动 0.2分
(7) 2022年末 校学生会线上体育打卡活动 0.2分
</t>
  </si>
  <si>
    <r>
      <rPr>
        <sz val="11"/>
        <color rgb="FF000000"/>
        <rFont val="宋体"/>
        <charset val="134"/>
      </rPr>
      <t xml:space="preserve">(1) 班级心理委员 2分 
(2) 食品学院2021级硕士8班先进团支部0.25分
(3) 2023年3月15日 学者面对面 集体活动0.2分
(4) 2023年3月30日 学者面对面 集体活动0.2分
(5) 2023年4月20日 防电信诈骗讲座 集体活动0.2分
(6) 2022年末 校学生会线上音乐打卡活动 0.2分 </t>
    </r>
    <r>
      <rPr>
        <sz val="11"/>
        <color rgb="FFFF0000"/>
        <rFont val="宋体"/>
        <charset val="134"/>
      </rPr>
      <t>（体育与音乐重复加分）</t>
    </r>
    <r>
      <rPr>
        <sz val="11"/>
        <color rgb="FF000000"/>
        <rFont val="宋体"/>
        <charset val="134"/>
      </rPr>
      <t xml:space="preserve">
</t>
    </r>
  </si>
  <si>
    <t xml:space="preserve">(1) 12.14农产品加工学术讲座 0.2分
(2) 2022年11月27日心理健康讲座 0.2分
(3) 参与2023年4月第十二届综述大赛 0.2分
</t>
  </si>
  <si>
    <t xml:space="preserve">(1) 2022年定向越野百米赛院级赛第一名 1分
(2) 2022年定向越野百米赛校级赛参与（经由学院选拔） 0.3分
(3) 2022年食品学院院运会男子立定跳远参与 0.2分
</t>
  </si>
  <si>
    <r>
      <rPr>
        <sz val="11"/>
        <color rgb="FF000000"/>
        <rFont val="宋体"/>
        <charset val="134"/>
      </rPr>
      <t xml:space="preserve">(1) 2022年定向越野百米赛院级赛第一名 1分
</t>
    </r>
    <r>
      <rPr>
        <b/>
        <sz val="11"/>
        <color rgb="FFFF0000"/>
        <rFont val="宋体"/>
        <charset val="134"/>
      </rPr>
      <t>(2) 2022年定向越野百米赛校级赛参与（经由学院选拔）与（1）重复加分，同类活动重复加分，见细则</t>
    </r>
    <r>
      <rPr>
        <sz val="11"/>
        <color rgb="FF000000"/>
        <rFont val="宋体"/>
        <charset val="134"/>
      </rPr>
      <t xml:space="preserve">
(3) 2022年食品学院院运会男子立定跳远参与 0.2分
</t>
    </r>
  </si>
  <si>
    <t>杨湧</t>
  </si>
  <si>
    <t>13249158482</t>
  </si>
  <si>
    <t>（1）院级优秀团员 1分
（2）校级五四红旗团支部 0.5分
（3）先进团支部 0.25分
（4）助理班主任 2分
（5）心理健康讲座 0.2分
（6）防电信网络诈骗宣讲会 0.2分</t>
  </si>
  <si>
    <t>（1）专利辅导讲座 0.2分</t>
  </si>
  <si>
    <t>（1）院运会男子100米 0.2分
（2）定向越野团队赛 0.2分</t>
  </si>
  <si>
    <t>唐碧琪</t>
  </si>
  <si>
    <t>吕慕雯</t>
  </si>
  <si>
    <t>(1)先进团支部 0.25分
(2)五四红旗团支部 0.5分</t>
  </si>
  <si>
    <t>（1）专利加分 4分</t>
  </si>
  <si>
    <t>周启泽</t>
  </si>
  <si>
    <t>（1）食品大讲堂 0.2分
（2）心理健康讲座 0.2分
（3）学者面对面 0.2分 
（4）先进团支部 0.25分 
（5）五四红旗团支部 0.5分 
（6）四院联合心理知识竞赛活动 0.2分 
（7）智行杯 0.2分 (8)防电信网络诈骗 0.2分</t>
  </si>
  <si>
    <t>非学术讲座达到上限</t>
  </si>
  <si>
    <t>（1）专利辅导讲座 0.2分
（2）第十二届综述大赛 0.2分
（3）合理膳食健康人生讲座 0.2分 
（4）食品大讲堂第十七期讲座 0.2分
（5）研究生学术论坛决赛 0.2分 
（6）广东农产品加工产业发展现状与趋势 0.2分</t>
  </si>
  <si>
    <t>（1）线上文体打卡活动 0.2分 
（2）第二期荧光夜跑 0.2分
（3）定向越野初赛 0.2分   
（4）研究生乒乓球选拔赛 0.2分
（5）院运会提前赛女子仰卧起坐 0.2分 
（6）易班定向越野 1分 (7) 第二期研究生荧光夜跑 0.2分</t>
  </si>
  <si>
    <t>线上文体活动打卡是集体活动类</t>
  </si>
  <si>
    <t>朱毅</t>
  </si>
  <si>
    <t>15917386083</t>
  </si>
  <si>
    <r>
      <rPr>
        <sz val="11"/>
        <color rgb="FF000000"/>
        <rFont val="宋体"/>
        <charset val="134"/>
      </rPr>
      <t>（1）所在党支部获得院级“先进党支部”集体荣誉表彰 0.25分；
（2）所在团支部获得校级“五四红旗团支部”集体荣誉表彰 0.5分；
（3）所在团支部获得院级“先进团支部”集体荣誉表彰 0.25分；
（4）担任新生助理班主任 2分；
（5）参加防电信网络诈骗研究生专场宣讲会 0.2分；
（6）学校线上文体打卡活动-音乐打卡 0.2分；
（7）学校线上文体打卡活动-体育打卡 0.2分；
（8）</t>
    </r>
    <r>
      <rPr>
        <sz val="10"/>
        <color rgb="FFFF0000"/>
        <rFont val="宋体"/>
        <charset val="134"/>
      </rPr>
      <t>学校趣味运动会团体优秀奖 0.2分（团队减半）</t>
    </r>
  </si>
  <si>
    <t>同一个活动（线上文体打卡活动）不重复加分；（1）所在党支部获得院级“先进党支部”集体荣誉表彰 0.25分；
（2）所在团支部获得校级“五四红旗团支部”集体荣誉表彰 0.5分；
（3）所在团支部获得院级“先进团支部”集体荣誉表彰 0.25分；
（4）担任新生助理班主任 2分；
（5）参加防电信网络诈骗研究生专场宣讲会 0.2分；
（6）学校线上文体打卡活动-音乐打卡 0.2分；
（7）学校趣味运动会团体优秀奖 0.2分</t>
  </si>
  <si>
    <t>同一个活动（线上文体打卡活动）不重复加分；（1）所在党支部获得院级“先进党支部”集体荣誉表彰 0.25分；
（2）所在团支部获得校级“五四红旗团支部”集体荣誉表彰 0.5分；
（3）所在团支部获得院级“先进团支部”集体荣誉表彰 0.25分；
（4）担任新生助理班主任 2分；
（5）参加防电信网络诈骗研究生专场宣讲会 0.2分；
（6）学校线上文体打卡活动-音乐打卡 0.2分；
（7）学校趣味运动会团体优秀奖 0.3分（体育优秀奖）</t>
  </si>
  <si>
    <t>（1）参加专利辅导讲座 0.2分；
（2）参加第十五届实验技能创新大赛之“百李挑一” 0.2分</t>
  </si>
  <si>
    <t>（1）参加乒乓球院队选拔赛 0.2分；
（2）参加第二届研究生荧光夜跑 0.2分； 
（3）参加研究生趣味运动会0.2分；
（4）夜间迷宫定向越野选拔赛 0.2分</t>
  </si>
  <si>
    <t>（1）参加乒乓球院队选拔赛 0.2分；
（2）参加第二届研究生荧光夜跑 0.2分； 
（3）参加研究生趣味运动会优秀奖0.3分；
（4）夜间迷宫定向越野选拔赛 0.2分</t>
  </si>
  <si>
    <t>方洁萍</t>
  </si>
  <si>
    <t>（1）校级五四红旗团支部 0.5分
（2）参加第七届智行杯知识竞赛 0.2分
（3）食品大讲堂 0.2分
（4）参加2022.11.27心理健康讲座 0.2分
（5）参加四院联合知识竞赛 0.2分
（6）先进团支部 0.25分（7）2023.4.20防电信网络诈骗研究生专场宣讲会 0.2分</t>
  </si>
  <si>
    <t>（1）参加食品学院第十二届综述大赛 0.2分；
（2）参加食品大讲堂第十七期 0.2分；
（3）参加研究生学术论坛决赛 0.2分；
（4）参加广东农产品加工产业发展现状与趋势讲座 0.2分；
（5）参与“合理膳食 健康人生”学术讲座 0.2分；</t>
  </si>
  <si>
    <t>（1）线上文体打卡活动 0.2分；
（2）第二期研究生荧光夜跑 0.2分；
（3）参加定向越野团队赛初赛 0.2分；
（4）参与食品学院研究生乒乓球队选拔 0.2分；
（5）参与食品学院院运会女子立定跳远项目比赛 0.2分
（6）参与2023易班嘉年华定向越野活动一等奖 1分</t>
  </si>
  <si>
    <t>线上活动打卡属于集体分，但已达上限</t>
  </si>
  <si>
    <t>刘洪浪</t>
  </si>
  <si>
    <r>
      <rPr>
        <sz val="11"/>
        <color rgb="FF000000"/>
        <rFont val="宋体"/>
        <charset val="134"/>
      </rPr>
      <t>(1)</t>
    </r>
    <r>
      <rPr>
        <sz val="11"/>
        <color rgb="FF000000"/>
        <rFont val="Arial"/>
        <family val="2"/>
      </rPr>
      <t xml:space="preserve">	</t>
    </r>
    <r>
      <rPr>
        <sz val="11"/>
        <color rgb="FF000000"/>
        <rFont val="宋体"/>
        <charset val="134"/>
      </rPr>
      <t>广东省青少年模拟政协提案活动  0.2分；
(2)</t>
    </r>
    <r>
      <rPr>
        <sz val="11"/>
        <color rgb="FF000000"/>
        <rFont val="Arial"/>
        <family val="2"/>
      </rPr>
      <t xml:space="preserve">	</t>
    </r>
    <r>
      <rPr>
        <sz val="11"/>
        <color rgb="FF000000"/>
        <rFont val="宋体"/>
        <charset val="134"/>
      </rPr>
      <t>华农第十三届迎新杯书画大赛  0.2分；
(3)</t>
    </r>
    <r>
      <rPr>
        <sz val="11"/>
        <color rgb="FF000000"/>
        <rFont val="Arial"/>
        <family val="2"/>
      </rPr>
      <t xml:space="preserve">	</t>
    </r>
    <r>
      <rPr>
        <sz val="11"/>
        <color rgb="FF000000"/>
        <rFont val="宋体"/>
        <charset val="134"/>
      </rPr>
      <t>11.02 食品大讲堂讲座  0.2分；
(4)</t>
    </r>
    <r>
      <rPr>
        <sz val="11"/>
        <color rgb="FF000000"/>
        <rFont val="Arial"/>
        <family val="2"/>
      </rPr>
      <t xml:space="preserve">	</t>
    </r>
    <r>
      <rPr>
        <sz val="11"/>
        <color rgb="FF000000"/>
        <rFont val="宋体"/>
        <charset val="134"/>
      </rPr>
      <t>11.27 心理健康讲座  0.2分；
(5)</t>
    </r>
    <r>
      <rPr>
        <sz val="11"/>
        <color rgb="FF000000"/>
        <rFont val="Arial"/>
        <family val="2"/>
      </rPr>
      <t xml:space="preserve">	</t>
    </r>
    <r>
      <rPr>
        <sz val="11"/>
        <color rgb="FF000000"/>
        <rFont val="宋体"/>
        <charset val="134"/>
      </rPr>
      <t>华南农业大学红十字会“共抗艾滋，共享健康”讲座  0.2分；
(6)</t>
    </r>
    <r>
      <rPr>
        <sz val="11"/>
        <color rgb="FF000000"/>
        <rFont val="Arial"/>
        <family val="2"/>
      </rPr>
      <t xml:space="preserve">	</t>
    </r>
    <r>
      <rPr>
        <sz val="11"/>
        <color rgb="FF000000"/>
        <rFont val="宋体"/>
        <charset val="134"/>
      </rPr>
      <t>研究生线上宿舍打卡活动  0.2分；
(7)</t>
    </r>
    <r>
      <rPr>
        <sz val="11"/>
        <color rgb="FF000000"/>
        <rFont val="Arial"/>
        <family val="2"/>
      </rPr>
      <t xml:space="preserve">	</t>
    </r>
    <r>
      <rPr>
        <sz val="11"/>
        <color rgb="FF000000"/>
        <rFont val="宋体"/>
        <charset val="134"/>
      </rPr>
      <t>华南农业大学二十大精神易班知识竞赛  0.2分；
(8)</t>
    </r>
    <r>
      <rPr>
        <sz val="11"/>
        <color rgb="FF000000"/>
        <rFont val="Arial"/>
        <family val="2"/>
      </rPr>
      <t xml:space="preserve">	</t>
    </r>
    <r>
      <rPr>
        <sz val="11"/>
        <color rgb="FF000000"/>
        <rFont val="宋体"/>
        <charset val="134"/>
      </rPr>
      <t>“但愿人长久，热血注心田”血液知识讲座  0.2分；
(9)</t>
    </r>
    <r>
      <rPr>
        <sz val="11"/>
        <color rgb="FF000000"/>
        <rFont val="Arial"/>
        <family val="2"/>
      </rPr>
      <t xml:space="preserve">	</t>
    </r>
    <r>
      <rPr>
        <sz val="11"/>
        <color rgb="FF000000"/>
        <rFont val="宋体"/>
        <charset val="134"/>
      </rPr>
      <t>4.20 防电信网络诈骗研究生专场宣讲会  0.2分；
(10)</t>
    </r>
    <r>
      <rPr>
        <sz val="11"/>
        <color rgb="FF000000"/>
        <rFont val="Arial"/>
        <family val="2"/>
      </rPr>
      <t xml:space="preserve">	</t>
    </r>
    <r>
      <rPr>
        <sz val="11"/>
        <color rgb="FF000000"/>
        <rFont val="宋体"/>
        <charset val="134"/>
      </rPr>
      <t>四院联合心理知识竞赛  0.2分；
(11)</t>
    </r>
    <r>
      <rPr>
        <sz val="11"/>
        <color rgb="FF000000"/>
        <rFont val="Arial"/>
        <family val="2"/>
      </rPr>
      <t xml:space="preserve">	</t>
    </r>
    <r>
      <rPr>
        <sz val="11"/>
        <color rgb="FF000000"/>
        <rFont val="宋体"/>
        <charset val="134"/>
      </rPr>
      <t>“先进团支部”班级  0.25分</t>
    </r>
  </si>
  <si>
    <r>
      <rPr>
        <sz val="11"/>
        <color rgb="FFFF0000"/>
        <rFont val="宋体"/>
        <charset val="134"/>
      </rPr>
      <t>(1)  广东省青少年模拟政协提案活动  0.2分；(2)  华农第十三届迎新杯书画大赛  0.2分；</t>
    </r>
    <r>
      <rPr>
        <strike/>
        <sz val="11"/>
        <color rgb="FFFF0000"/>
        <rFont val="宋体"/>
        <charset val="134"/>
      </rPr>
      <t>(3)  11.02 食品大讲堂讲座  0.2分；</t>
    </r>
    <r>
      <rPr>
        <sz val="11"/>
        <color rgb="FF000000"/>
        <rFont val="宋体"/>
        <charset val="134"/>
      </rPr>
      <t>(4)  11.27 心理健康讲座  0.2分；(5)  华南农业大学红十字会“共抗艾滋，共享健康”讲座  0.2分；(6)  研究生线上宿舍打卡活动  0.2分；(7)  华南农业大学二十大精神易班知识竞赛  0.2分；(8)  “但愿人长久，热血注心田”血液知识讲座  0.2分；(9)4.20 防电信网络诈骗研究生专场宣讲会  0.2分；(10)四院联合心理知识竞赛  0.2分；(11)“先进团支部”班级  0.25分</t>
    </r>
    <r>
      <rPr>
        <sz val="11"/>
        <color rgb="FFFF0000"/>
        <rFont val="宋体"/>
        <charset val="134"/>
      </rPr>
      <t>（集体活动参与分上限1分）</t>
    </r>
  </si>
  <si>
    <t>(1)  广东省青少年模拟政协提案活动  0.2分；(2)  华农第十三届迎新杯书画大赛  0.2分；(3)  11.02 食品大讲堂讲座  0.2分；(4)  11.27 心理健康讲座  0.2分；(5)  华南农业大学红十字会“共抗艾滋，共享健康”讲座  0.2分；(6)  研究生线上宿舍打卡活动  0.2分；(7)  华南农业大学二十大精神易班知识竞赛  0.2分；(8)  “但愿人长久，热血注心田”血液知识讲座  0.2分；(9)4.20 防电信网络诈骗研究生专场宣讲会  0.2分；(10)四院联合心理知识竞赛  0.2分；(11)“先进团支部”班级  0.25分（集体活动参与分上限1分）</t>
  </si>
  <si>
    <r>
      <rPr>
        <sz val="11"/>
        <color rgb="FF000000"/>
        <rFont val="宋体"/>
        <charset val="134"/>
      </rPr>
      <t>(1)</t>
    </r>
    <r>
      <rPr>
        <sz val="11"/>
        <color rgb="FF000000"/>
        <rFont val="Arial"/>
        <family val="2"/>
      </rPr>
      <t xml:space="preserve">	</t>
    </r>
    <r>
      <rPr>
        <sz val="11"/>
        <color rgb="FF000000"/>
        <rFont val="宋体"/>
        <charset val="134"/>
      </rPr>
      <t>食品学院实验技能创新大赛  0.2分；
(2)</t>
    </r>
    <r>
      <rPr>
        <sz val="11"/>
        <color rgb="FF000000"/>
        <rFont val="Arial"/>
        <family val="2"/>
      </rPr>
      <t xml:space="preserve">	</t>
    </r>
    <r>
      <rPr>
        <sz val="11"/>
        <color rgb="FF000000"/>
        <rFont val="宋体"/>
        <charset val="134"/>
      </rPr>
      <t>“丁颖杯”发明创意大赛  0.2分；
(3)</t>
    </r>
    <r>
      <rPr>
        <sz val="11"/>
        <color rgb="FF000000"/>
        <rFont val="Arial"/>
        <family val="2"/>
      </rPr>
      <t xml:space="preserve">	</t>
    </r>
    <r>
      <rPr>
        <sz val="11"/>
        <color rgb="FF000000"/>
        <rFont val="宋体"/>
        <charset val="134"/>
      </rPr>
      <t>食品学院第十二届综述大赛  0.2分；
(4)</t>
    </r>
    <r>
      <rPr>
        <sz val="11"/>
        <color rgb="FF000000"/>
        <rFont val="Arial"/>
        <family val="2"/>
      </rPr>
      <t xml:space="preserve">	</t>
    </r>
    <r>
      <rPr>
        <sz val="11"/>
        <color rgb="FF000000"/>
        <rFont val="宋体"/>
        <charset val="134"/>
      </rPr>
      <t>11.10 专利辅导讲座  0.2分；
(5)</t>
    </r>
    <r>
      <rPr>
        <sz val="11"/>
        <color rgb="FF000000"/>
        <rFont val="Arial"/>
        <family val="2"/>
      </rPr>
      <t xml:space="preserve">	</t>
    </r>
    <r>
      <rPr>
        <sz val="11"/>
        <color rgb="FF000000"/>
        <rFont val="宋体"/>
        <charset val="134"/>
      </rPr>
      <t>4.27食品安全科普作品创作大赛  0.2分；
(6)</t>
    </r>
    <r>
      <rPr>
        <sz val="11"/>
        <color rgb="FF000000"/>
        <rFont val="Arial"/>
        <family val="2"/>
      </rPr>
      <t xml:space="preserve">	</t>
    </r>
    <r>
      <rPr>
        <sz val="11"/>
        <color rgb="FF000000"/>
        <rFont val="宋体"/>
        <charset val="134"/>
      </rPr>
      <t>6.6食品大讲堂第十七期  0.2分</t>
    </r>
  </si>
  <si>
    <t>(1)食品学院实验技能创新大赛  0.2分；(2)“丁颖杯”发明创意大赛  0.2分；(3)食品学院第十二届综述大赛  0.2分；(4)11.10 专利辅导讲座  0.2分；(5)4.27食品安全科普作品创作大赛  0.2分；(6)6.6食品大讲堂第十七期  0.2分；(3)  11.02 食品大讲堂讲座  0.2分；</t>
  </si>
  <si>
    <r>
      <rPr>
        <sz val="11"/>
        <color rgb="FF000000"/>
        <rFont val="宋体"/>
        <charset val="134"/>
      </rPr>
      <t>(1)</t>
    </r>
    <r>
      <rPr>
        <sz val="11"/>
        <color rgb="FF000000"/>
        <rFont val="Arial"/>
        <family val="2"/>
      </rPr>
      <t xml:space="preserve">	</t>
    </r>
    <r>
      <rPr>
        <sz val="11"/>
        <color rgb="FF000000"/>
        <rFont val="宋体"/>
        <charset val="134"/>
      </rPr>
      <t>食品学院篮球队选拔赛  0.2分； 
(2)</t>
    </r>
    <r>
      <rPr>
        <sz val="11"/>
        <color rgb="FF000000"/>
        <rFont val="Arial"/>
        <family val="2"/>
      </rPr>
      <t xml:space="preserve">	</t>
    </r>
    <r>
      <rPr>
        <sz val="11"/>
        <color rgb="FF000000"/>
        <rFont val="宋体"/>
        <charset val="134"/>
      </rPr>
      <t>食品学院乒乓球队选拔赛  0.2分；
(3)</t>
    </r>
    <r>
      <rPr>
        <sz val="11"/>
        <color rgb="FF000000"/>
        <rFont val="Arial"/>
        <family val="2"/>
      </rPr>
      <t xml:space="preserve">	</t>
    </r>
    <r>
      <rPr>
        <sz val="11"/>
        <color rgb="FF000000"/>
        <rFont val="宋体"/>
        <charset val="134"/>
      </rPr>
      <t>华农第二届夜间迷宫定向接力赛  0.2分；
(4)</t>
    </r>
    <r>
      <rPr>
        <sz val="11"/>
        <color rgb="FF000000"/>
        <rFont val="Arial"/>
        <family val="2"/>
      </rPr>
      <t xml:space="preserve">	</t>
    </r>
    <r>
      <rPr>
        <sz val="11"/>
        <color rgb="FF000000"/>
        <rFont val="宋体"/>
        <charset val="134"/>
      </rPr>
      <t>校级定向越野  0.2分；
(5)</t>
    </r>
    <r>
      <rPr>
        <sz val="11"/>
        <color rgb="FF000000"/>
        <rFont val="Arial"/>
        <family val="2"/>
      </rPr>
      <t xml:space="preserve">	</t>
    </r>
    <r>
      <rPr>
        <sz val="11"/>
        <color rgb="FF000000"/>
        <rFont val="宋体"/>
        <charset val="134"/>
      </rPr>
      <t>食品学院院运会男子4×100预决赛  0.2分；
(6)</t>
    </r>
    <r>
      <rPr>
        <sz val="11"/>
        <color rgb="FF000000"/>
        <rFont val="Arial"/>
        <family val="2"/>
      </rPr>
      <t xml:space="preserve">	</t>
    </r>
    <r>
      <rPr>
        <sz val="11"/>
        <color rgb="FF000000"/>
        <rFont val="宋体"/>
        <charset val="134"/>
      </rPr>
      <t>华农农业大学第二期研究生荧光夜跑  0.2分；
(7)</t>
    </r>
    <r>
      <rPr>
        <sz val="11"/>
        <color rgb="FF000000"/>
        <rFont val="Arial"/>
        <family val="2"/>
      </rPr>
      <t xml:space="preserve">	</t>
    </r>
    <r>
      <rPr>
        <sz val="11"/>
        <color rgb="FF000000"/>
        <rFont val="宋体"/>
        <charset val="134"/>
      </rPr>
      <t>华农学生会“爱地球，爱运动”荧光夜跑活动  0.2分；
(8)</t>
    </r>
    <r>
      <rPr>
        <sz val="11"/>
        <color rgb="FF000000"/>
        <rFont val="Arial"/>
        <family val="2"/>
      </rPr>
      <t xml:space="preserve">	</t>
    </r>
    <r>
      <rPr>
        <sz val="11"/>
        <color rgb="FF000000"/>
        <rFont val="宋体"/>
        <charset val="134"/>
      </rPr>
      <t>易班定向越野活动三等奖  0.5分</t>
    </r>
  </si>
  <si>
    <t>1.9分</t>
  </si>
  <si>
    <t>(1)  食品学院篮球队选拔赛  0.2分； (2)  食品学院乒乓球队选拔赛  0.2分；(3)  华农第二届夜间迷宫定向接力赛  0.2分；(4)  校级定向越野  0.2分；(5)  食品学院院运会男子4×100预决赛  0.2分；(6)  华农农业大学第二期研究生荧光夜跑  0.2分；(7)  华农学生会“爱地球，爱运动”荧光夜跑活动  0.2分；(8)  易班定向越野活动三等奖  0.5分；</t>
  </si>
  <si>
    <t>纪嘉豪</t>
  </si>
  <si>
    <t>（1）食品工程研究生第二党支部 纪律委员  2分
（2）2023年4月20日防电信诈骗研究生专场宣讲会 0.2分
（3）2022年11月27日心理健康讲座 0.2分
（4）2022-2023学年“五四红旗团支部” 0.5分
（5）“学习二十大 奋进新征程”主题微党课 二等奖 0.4分（6）先进团支部 0.2分</t>
  </si>
  <si>
    <t>（1）食品工程研究生第二党支部 纪律委员  2分
（2）2023年4月20日防电信诈骗研究生专场宣讲会 0.2分
（3）2022年11月27日心理健康讲座 0.2分
（4）2022-2023学年“五四红旗团支部” 0.5分
（5）“学习二十大 奋进新征程”主题微党课 二等奖 0.2分（团体减半）（6）先进团支部 0.2分</t>
  </si>
  <si>
    <t>（1）2023年6月8日研究生学术论坛决赛 0.2分
（2）2022年11月2日食品大讲堂 0.2分
（3）2022年11月10日专利辅导讲座 0.2分
（4）广东省食品学会年会论文 5分</t>
  </si>
  <si>
    <t>（1）2023年6月8日研究生学术论坛决赛 0.2分
（2）2022年11月2日食品大讲堂 0.2分
（3）2022年11月10日专利辅导讲座 0.2分
（会议论文不加分）</t>
  </si>
  <si>
    <t xml:space="preserve">（1）2023年6月8日研究生学术论坛决赛 0.2分
（2）2022年11月2日食品大讲堂 0.2分
（3）2022年11月10日专利辅导讲座 0.2分
</t>
  </si>
  <si>
    <t>（1）定向越野  0.2分； 
（2）2022年男子篮球选拔赛 0.2分；
（3）2022年乒乓球选拔赛 0.2分；</t>
  </si>
  <si>
    <t>林俊耀</t>
  </si>
  <si>
    <t xml:space="preserve">（1）2022-2023食品学院研究生“青年大学习”先进团支部 0.25分
（2）23届华南农业大学膳食管理委员会“光盘行动”有奖竞答  0.2分
（3）2022.11.26食品学院四院联合心理知识竞赛 0.2分
（4）2023.3.27华南农业大学红十字会“但愿人长久，热血注心田”血液知识讲座 0.2分
（5）第十三届迎新杯书画大赛活动“翰墨书正气，丹青展宏图〞 0.2分
（6）第七届全国大学生预防艾滋病知识竞赛 华南农业大学红十字会承办 0.2分
（7）2023.4.15平安华农-线上国家安全知识竞赛 0.2分
（8）2022.11.27心理健康讲座 0.2分
</t>
  </si>
  <si>
    <t xml:space="preserve">（1）参与食品学院第十二届综述大赛 0.2分
（2）2022.12.14广东农产品加工产业发展现状与趋势  0.2分
</t>
  </si>
  <si>
    <t>（1）华南农业大学“线上文体打卡” 0.2分
（2）参与2022年食品学院研究生男子篮球队选拔赛 0.2分
（3）参与2022年食品学院研究所乒乓球队选拔赛 0.2分
（4）参与2022年食品学院院运会田赛男子跳远  0.3分 
（5）参与2022年华南农业大学定向越野选拔赛食品学院男子积分赛 第三名 0.8分
（6）2023.4.9易班嘉年华定向越野活动 一等奖 1分
（7）2023.4.8 “爱地球，爱运动”荧光夜跑 0.2分
（8）2022.9.24第二届夜间定向超级迷宫定向赛 0.2分</t>
  </si>
  <si>
    <r>
      <rPr>
        <sz val="11"/>
        <color rgb="FFFF0000"/>
        <rFont val="宋体"/>
        <charset val="134"/>
      </rPr>
      <t>（1）华南农业大学“线上文体打卡” 0.2分</t>
    </r>
    <r>
      <rPr>
        <sz val="11"/>
        <color rgb="FF000000"/>
        <rFont val="宋体"/>
        <charset val="134"/>
      </rPr>
      <t xml:space="preserve">
（2）参与2022年食品学院研究生男子篮球队选拔赛 0.2分
（3）参与2022年食品学院研究所乒乓球队选拔赛 0.2分
（4）参与2022年食品学院院运会田赛男子跳远  0.2分 
（5）参与2022年华南农业大学定向越野选拔赛食品学院男子积分赛 第三名 0.8分
（6）2023.4.9易班嘉年华定向越野活动 一等奖 1分
（7）2023.4.8 “爱地球，爱运动”荧光夜跑 0.2分
（8）2022.9.24第二届夜间定向超级迷宫定向赛 0.2分</t>
    </r>
  </si>
  <si>
    <t>跳远参与0.2、打卡活动属于集体活动、集体活动上限为1分</t>
  </si>
  <si>
    <t>林梢梢</t>
  </si>
  <si>
    <t>（1）食品学院生物工程研究生第三党支部宣传委员 2分 （2）2022-2023学年食品学院研究生“青年大学习”先进团支部 0.25 分（3）参加防电信诈骗讲座0.2分（4）参加第十三届迎新杯书画大赛0.2分（5）四院联合心理知识竞赛活动0.2分（6）参与广东省模拟提案征集活动0.2分（7）参加食品大讲座0.2分（8）参与华南农业大学“线上文体打卡活动”的音乐0.2分</t>
  </si>
  <si>
    <r>
      <rPr>
        <sz val="11"/>
        <color rgb="FF000000"/>
        <rFont val="宋体"/>
        <charset val="134"/>
      </rPr>
      <t>（1）食品学院生物工程研究生第三党支部宣传委员 2分 （2）2022-2023学年食品学院研究生“青年大学习”先进团支部 0.25 分（3）参加防电信诈骗讲座0.2分（4）参加第十三届迎新杯书画大赛0.2分（5）四院联合心理知识竞赛活动0.2分（6）参与广东省模拟提案征集活动0.2分（7）参加食品大讲座0.2分</t>
    </r>
    <r>
      <rPr>
        <strike/>
        <sz val="12"/>
        <color rgb="FFFF0000"/>
        <rFont val="宋体"/>
        <charset val="134"/>
      </rPr>
      <t>（8）参与华南农业大学“线上文体打卡活动”的音乐0.2分（集体活动上限1分）</t>
    </r>
  </si>
  <si>
    <t>（1）华南农业大学实验技能创新大赛参与 0.2分（2）参与专利辅导讲座0.2分</t>
  </si>
  <si>
    <t>（1）参与食品学院院运会跳远项目比赛0.2分；（2）参与定向越野大赛0.2分；（3）参与趣味运动会0.2分</t>
  </si>
  <si>
    <t xml:space="preserve"> </t>
  </si>
  <si>
    <t xml:space="preserve">                                                                                                                                                                                                                                                             </t>
  </si>
  <si>
    <t>李银焕</t>
  </si>
  <si>
    <t>（1）院级“先进团支部”21硕士3班  0.25分；
（2）2022-2023学年度第一学期参加华南农业大学红十字会“共抗艾滋，共享健康”线上讲座活动，2022年11月27日，腾讯会议  0.2分；
（3）第七届全国大学生预防艾滋病知识竞赛  0.2分；
（4）防电信网络诈骗研究生专场宣讲会，2023年4月20日  0.2分；
（5）线上音乐打卡活动，2023年3月2日  0.2分；
（6）线上体育打卡活动，2023年3月2日  0.2分；
（7）“舒心减压，赋能前行”主题心理健康讲座活动，2022年11月27日，腾讯会议  0.2分；
（8）23届华南农业大学膳食管理委员会“光盘行动”有奖竞答 0.2分。</t>
  </si>
  <si>
    <r>
      <rPr>
        <sz val="11"/>
        <color rgb="FFFF0000"/>
        <rFont val="宋体"/>
        <charset val="134"/>
      </rPr>
      <t xml:space="preserve">（1）院级“先进团支部”21硕士3班  0.25分；
（2）2022-2023学年度第一学期参加华南农业大学红十字会“共抗艾滋，共享健康”线上讲座活动，2022年11月27日，腾讯会议  0.2分；
</t>
    </r>
    <r>
      <rPr>
        <strike/>
        <sz val="11"/>
        <color rgb="FFFF0000"/>
        <rFont val="宋体"/>
        <charset val="134"/>
      </rPr>
      <t>（3）第七届全国大学生预防艾滋病知识竞赛  0.2分；</t>
    </r>
    <r>
      <rPr>
        <b/>
        <sz val="11"/>
        <color rgb="FFFF0000"/>
        <rFont val="宋体"/>
        <charset val="134"/>
      </rPr>
      <t>（规则外）</t>
    </r>
    <r>
      <rPr>
        <sz val="11"/>
        <color rgb="FF000000"/>
        <rFont val="宋体"/>
        <charset val="134"/>
      </rPr>
      <t xml:space="preserve">
（4）防电信网络诈骗研究生专场宣讲会，2023年4月20日  0.2分；
（5）线上音乐打卡活动，2023年3月2日  0.2分；
（6）线上体育打卡活动，2023年3月2日  0.2分；
（7）“舒心减压，赋能前行”主题心理健康讲座活动，2022年11月27日，腾讯会议  0.2分；
23届华南农业大学膳食管理委员会“光盘行动”有奖竞答 0.2分。</t>
    </r>
  </si>
  <si>
    <t>（1）院级“先进团支部”21硕士3班  0.25分；
（2）2022-2023学年度第一学期参加华南农业大学红十字会“共抗艾滋，共享健康”线上讲座活动，2022年11月27日，腾讯会议  0.2分；
（3）第七届全国大学生预防艾滋病知识竞赛  0.2分；（规则外）
（4）防电信网络诈骗研究生专场宣讲会，2023年4月20日  0.2分；
（5）线上音乐打卡活动，2023年3月2日  0.2分；
（6）线上体育打卡活动，2023年3月2日  0.2分；
（7）“舒心减压，赋能前行”主题心理健康讲座活动，2022年11月27日，腾讯会议  0.2分；
23届华南农业大学膳食管理委员会“光盘行动”有奖竞答 0.2分。</t>
  </si>
  <si>
    <t>（1）食品学院第12届综述大赛参与  0.2分；
（2）专利辅导讲座，2022年11月10日，腾讯会议  0.2分</t>
  </si>
  <si>
    <t>（1）食品学院第12届综述大赛参与  0.2分；
专利辅导讲座，2022年11月10日，腾讯会议  0.2分。</t>
  </si>
  <si>
    <t>（1）参与食品学院第二十九届田径运动会女子400米项目比赛四等奖  0.7分； 
（2）参与食品学院研究生女子篮球选拔赛，2022年9月18日，小五山宿舍区边篮球场  0.2分；
（3）参与食品学院研究生乒乓球队选拔赛，2022年9月23日，华山区乒乓球场地  0.2分；
（4）参与华南农业大学第六十五届运动会定向越野锦标赛选拔赛女子短距离赛，2022年11月5日，华南农业大学  0.2分；
（5）易班嘉年华定向越野活动一等奖，2023年4月9日，华南农业大学  1分；
（6）华南农业大学第二期研究生荧光夜跑 燕山运动场  0.2分。</t>
  </si>
  <si>
    <t>何文彬</t>
  </si>
  <si>
    <t>郭丽琼</t>
  </si>
  <si>
    <t>（1）食品大讲堂 0.2分
（2）先进团支部 0.25分
（3）研究生线上打卡活动 0.2分
（4）“线上文体打卡活动”体育打卡 0.2分
（5）“线上文体打卡活动”音乐打卡 0.2分
（6）防电信网络诈骗讲座 0.2分
（7）迎新杯书画大赛 0.2分
（8）心理健康讲座 0.2分
（9）“光盘行动”有奖竞答 0.2分
（10）血液知识讲座 0.2分
（11）预防艾滋病知识竞赛 0.2分
（12）国家安全知识竞赛 0.2分</t>
  </si>
  <si>
    <t>（1）食品大讲堂 0.2分
（2）先进团支部 0.25分
（3）研究生线上打卡活动 0.2分
（4）“线上文体打卡活动”体育打卡 0.2分
（6）防电信网络诈骗讲座 0.2分
（7）迎新杯书画大赛 0.2分
（8）心理健康讲座 0.2分
（9）“光盘行动”有奖竞答 0.2分
（10）血液知识讲座 0.2分
（11）预防艾滋病知识竞赛 0.2分
（12）国家安全知识竞赛 0.2分</t>
  </si>
  <si>
    <t>（1） 广东农产品加工产业发展现状与趋势讲座 0.2分
（2） 专利辅导讲座  0.2分
（3） 食品学院综述大赛 0.2分</t>
  </si>
  <si>
    <r>
      <rPr>
        <sz val="11"/>
        <color rgb="FFFF0000"/>
        <rFont val="宋体"/>
        <charset val="134"/>
      </rPr>
      <t>（1） 广东农产品加工产业发展现状与趋势讲座 0.2分</t>
    </r>
    <r>
      <rPr>
        <sz val="11"/>
        <color rgb="FF000000"/>
        <rFont val="宋体"/>
        <charset val="134"/>
      </rPr>
      <t xml:space="preserve">
（2） 专利辅导讲座  0.2分
（3） 食品学院综述大赛 0.2分</t>
    </r>
  </si>
  <si>
    <t>（1） 食品学院男子篮球队选拔 0.2分
（2） 食品学院乒乓球队选拔 0.2分
（3） 参与食品学院院运会男子跳远项目比赛  0.3分
（4） 荧光夜跑 0.2分
（5） 定向越野初赛 0.2分
（6） 易班嘉年华定向越野 一等奖 1分
（7） 第二届夜间定向超级迷宫定向赛 0.2分</t>
  </si>
  <si>
    <r>
      <rPr>
        <sz val="11"/>
        <color rgb="FFFF0000"/>
        <rFont val="宋体"/>
        <charset val="134"/>
      </rPr>
      <t>（1） 食品学院男子篮球队选拔 0.2分</t>
    </r>
    <r>
      <rPr>
        <sz val="11"/>
        <color rgb="FF000000"/>
        <rFont val="宋体"/>
        <charset val="134"/>
      </rPr>
      <t xml:space="preserve">
（2） 食品学院乒乓球队选拔 0.2分
（3） 参与食品学院院运会男子跳远项目比赛  0.3分
（4） 荧光夜跑 0.2分
（5） 定向越野初赛 0.2分
（6） 易班嘉年华定向越野 一等奖 1分
（7） 第二届夜间定向超级迷宫定向赛 0.2分</t>
    </r>
  </si>
  <si>
    <t>（1） 食品学院男子篮球队选拔 0.2分
（2） 食品学院乒乓球队选拔 0.2分
（3） 参与食品学院院运会男子跳远项目比赛  0.2分
（4） 荧光夜跑 0.2分
（5） 定向越野初赛 0.2分
（6） 易班嘉年华定向越野 一等奖 1分
（7） 第二届夜间定向超级迷宫定向赛 0.2分</t>
  </si>
  <si>
    <t>4，15</t>
  </si>
  <si>
    <t>集体活动加分上限为1分，院运会0.2</t>
  </si>
  <si>
    <t>张闪</t>
  </si>
  <si>
    <t>（1） 担任生物工程研究生第二党支部副支书 3分；
（2） 2022.11.27心理健康讲座  0.2分；
（3） 先进团支部  0.2分。</t>
  </si>
  <si>
    <r>
      <rPr>
        <sz val="11"/>
        <color rgb="FF000000"/>
        <rFont val="宋体"/>
        <charset val="134"/>
      </rPr>
      <t xml:space="preserve">（1） 担任生物工程研究生第二党支部副支书 3分；
（2） 2022.11.27心理健康讲座  0.2分；
</t>
    </r>
    <r>
      <rPr>
        <b/>
        <sz val="11"/>
        <color rgb="FFFF0000"/>
        <rFont val="宋体"/>
        <charset val="134"/>
      </rPr>
      <t>（3） 先进团支部  0.25分。</t>
    </r>
  </si>
  <si>
    <t xml:space="preserve">（1）2022.12.14广东农产品加工产业发展现状与趋势讲座  0.2分；
（2）2022.10.11专利辅导讲座  0.2分。 </t>
  </si>
  <si>
    <t xml:space="preserve">（1）2022年食品学院乒乓球队选拔赛  0.2分； </t>
  </si>
  <si>
    <t>欧阳伟东</t>
  </si>
  <si>
    <t>（1）“光盘行动”有奖竞答 0.2分
（2）参加2022年11月2日“食品大讲堂” 0.2分
（3）参加2022年11月27日心理健康讲座 0.2分
（4）参加“共抗艾滋，共享健康”线上讲座活动 0.2分
（5）参加2023年4月20日防电信网络诈骗研究生专场宣讲会 0.2分
（6）参加“线上文体打卡活动” 0.2分
（7）参加2022年10月19日“新生杯”写作大赛 0.2分
（8）食品学院研究生“青年大学习”先进团支部 0.25分
（9）获校级“五四红旗团支部”称号0.5分</t>
  </si>
  <si>
    <t>（1）参加2022年12月14日广东农产品加工产业发展现状与趋势讲座 0.2分
（2）参加2022年实验技能创新大赛 0.2分
（3）参加2022年“丁颖杯”发明创意大赛 0.2分</t>
  </si>
  <si>
    <t>（1）参与篮球选拔 0.2分
（2）参加乒乓球选拔 0.2分
（3）参加食品学院院运会参与男子800米 第六名 0.5分
（4）参加定向越野团体赛 0.2分
（5）第二届夜间超级迷宫定向赛暨校队选拔赛 0.2分
（6）参与研究生足球比赛0.2分</t>
  </si>
  <si>
    <t>线上活动打卡集体分，且达上限</t>
  </si>
  <si>
    <t>黄敬尧</t>
  </si>
  <si>
    <t>蹇华丽</t>
  </si>
  <si>
    <t>（1）3.15学者面对面讲座 0.2分。
（2）11.27参与心理健康讲座 0.2分。
（3）4月20日防电信网络诈骗研究生专场宣讲会0.2分。
（4）第一届乡村振兴志愿服务技能大赛 0.2分
（5）21级硕士7班先进团支部称号 0.25分</t>
  </si>
  <si>
    <t>（1）3.15学者面对面讲座 0.2分。
（2）11.27参与心理健康讲座 0.2分。
（3）4月20日防电信网络诈骗研究生专场宣讲会0.2分。
（4）第一届乡村振兴志愿服务技能大赛 0.2分
（5）21级硕士7班先进团支部称号 0.25分（6）线上打卡0.2</t>
  </si>
  <si>
    <t>（1）第十七期食品大讲堂讲座 0.2分
（2）12.14农产品加工学术讲座 0.2分
（3）11.10专利辅导讲座 0.2分
（4）综述大赛 0.2分</t>
  </si>
  <si>
    <t>（1）2022年男子篮球队选拔赛 0.2分
（2）2022年乒乓球队选拔赛 0.2分
（3）2022年院运会田赛男子跳远第八名 0.3分
（4）定向越野积分男子初赛 0.2分
（5）第二期荧光夜跑活动 0.2分
（6）研究生会宿舍线上打卡活动 0.2分
（7）2023年易班嘉年华定向越野三等奖 0.5分
（8）学生会线上文体音乐打卡活动 0.2分
（9）学生会线上文体体育打卡活动 0.2分
（10）第二期夜间定向迷宫越野比赛 0.2分</t>
  </si>
  <si>
    <t>（1）2022年男子篮球队选拔赛 0.2分
（2）2022年乒乓球队选拔赛 0.2分
（3）2022年院运会田赛男子跳远第八名 0.3分
（4）定向越野积分男子初赛 0.2分
（5）第二期荧光夜跑活动 0.2分
（7）2023年易班嘉年华定向越野三等奖 0.5分
（10）第二期夜间定向迷宫越野比赛 0.2分</t>
  </si>
  <si>
    <t>线上打卡活动只加一次，打卡活动属于集体活动（位置移动不扣分），</t>
  </si>
  <si>
    <t>伍咏清</t>
  </si>
  <si>
    <t>（1）参与红十字会“但愿人长久，热血注心田”血液知识讲座 0.2分
（2）参与华南农业大学第十三届迎新杯书画大赛 0.2分
（3）线下参与4月20日防电信网络诈骗研究生专场宣讲会 0.2分
（4）11月27日心理健康讲座 0.2分
（5）2022-2023年度华南农业大学“五星红旗团支部”成员 0.5分
（6）“先进团支部”成员 0.25分</t>
  </si>
  <si>
    <t>（1）食品学院第十二届综述大赛参与 0.2分
（2）食品安全科普作品创作大赛（决赛）0.2分
（3）2023丁颖杯发明创意大赛 0.2分
（4）11月10日专利辅导讲座 0.2分</t>
  </si>
  <si>
    <t>食品安全科普大赛0.2加在集体活动</t>
  </si>
  <si>
    <t>（1）参与食品学院院运会女子跳远项目比赛  0.2分； 
（2）参与2022年华南农业大学第65届运动会定向越野短距离赛 0.2分
（3）2022年食品学院研究生女子篮球选拔赛  0.2分
（4）2022年食品学院研究生乒乓球队选拔赛  0.2分
（5）4月8日“爱地球，爱跑步”荧光夜跑  0.2分
（6）研究生线上宿舍打卡0.2
（7）6月11日华南农业大学第二期研究生荧光夜跑 0.2分
（8）2023易班嘉年华定向越野活动三等奖 0.5分</t>
  </si>
  <si>
    <t>何叶</t>
  </si>
  <si>
    <t>（1）校级五四红旗团支部 0.5分
（2）食品学院先进团支部 0.25分
（3）参加防电信网络诈骗宣讲会 0.2分
（4）参加心理知识竞赛1次 0.2分
（5）参加食品营养健康知识竞赛1次 0.2分
（6）参加合理膳食 健康人生讲座 0.2分</t>
  </si>
  <si>
    <t>（1）参加 2022 年11月10⽇专利辅导讲座 0.2分
（2）食品学院第十二届综述大赛参与 0.2分</t>
  </si>
  <si>
    <t xml:space="preserve">（1）参与学校定向越野团体赛 0.2 分
（2）参与食品学院乒乓球选拔赛 0.2分
（3）食品学院院运会参与，女子铅球0.2分
（4）参与易班嘉年华定向越野活动一等奖 1分
（5）校级荧光夜跑参与 0.2分 </t>
  </si>
  <si>
    <t>钱永玥</t>
  </si>
  <si>
    <t xml:space="preserve">(1) 2022年11月2日食品大讲堂，0.2分
(2) 先进团支部，0.25分
(3) 院级五四红旗团支部，0.25
(4) 2023年4月20日防电信诈骗研究生转场宣讲会线下，0.2分
(5) 2023年4月27日食品安全科普作品创作大赛（决赛），0.2分
(6) “线上文体打卡活动”音乐打卡，0.2分
(7) 第二期研究生荧光夜跑0.2
</t>
  </si>
  <si>
    <t>(1) 2022年11月2日食品大讲堂，0.2分
(2) 先进团支部，0.25分
(3) 院级五四红旗团支部，0.25
(4) 2023年4月20日防电信诈骗研究生转场宣讲会线下，0.2分
(5) 2023年4月27日食品安全科普作品创作大赛（决赛），0.2分
(6) “线上文体打卡活动”音乐打卡，0.2分</t>
  </si>
  <si>
    <t xml:space="preserve">（1）2022年12月14日广东农产品加工产业发展现状与趋势讲座，0.2分
（2）2022华南农业大学食品学院实验技能大赛，0.2分
（3）2022年华南农业大学“丁颖杯”发明创意大赛院级第一，0.6分
（4）2022年华南农业大学“丁颖杯”发明创意大赛校赛，0.2
（5）2022年“李锦记杯”大学生创新大赛 ，0.2分
</t>
  </si>
  <si>
    <t xml:space="preserve">（1）2022年12月14日广东农产品加工产业发展现状与趋势讲座，0.2分
（2）2022华南农业大学食品学院实验技能大赛，0.2分
（3）2022年华南农业大学“丁颖杯”发明创意大赛院级第一，0.6分
（4）2022年“李锦记杯”大学生创新大赛 ，0.2分
</t>
  </si>
  <si>
    <t xml:space="preserve">（1）2022院运会田赛 女子铅球0.2分
（2）趣味运动会第二期，0.2分
（3）2022年院运会女子篮球队选拔赛，0.2分
(4) 2023年食品学院乒乓球队选拔，0.2分
（5）定向越野初赛，0.2分
</t>
  </si>
  <si>
    <t>（1）2022院运会田赛 女子铅球0.2分
（2）趣味运动会第二期，0.2分
（3）2022年院运会女子篮球队选拔赛，0.2分
(4) 2023年食品学院乒乓球队选拔，0.2分
（5）定向越野初赛，0.2分
(6) 第二期研究生荧光夜跑0.2</t>
  </si>
  <si>
    <t>“2022年华南农业大学“丁颖杯”发明创意大赛校赛”重复了</t>
  </si>
  <si>
    <t>何镇熹</t>
  </si>
  <si>
    <t>（1）班级团支书 3分
（2）2023.4.20 防电信网络诈骗研究生专场宣讲会 0.2分
（3）2023.9.8 食品学院优秀团支部 0.25分</t>
  </si>
  <si>
    <t>（1）高福院士专题报告 0.2分</t>
  </si>
  <si>
    <t>苏海泽</t>
  </si>
  <si>
    <r>
      <rPr>
        <sz val="11"/>
        <color rgb="FF000000"/>
        <rFont val="宋体"/>
        <charset val="134"/>
      </rPr>
      <t>（1）</t>
    </r>
    <r>
      <rPr>
        <sz val="11"/>
        <color rgb="FF000000"/>
        <rFont val="Arial"/>
        <family val="2"/>
      </rPr>
      <t xml:space="preserve">	</t>
    </r>
    <r>
      <rPr>
        <sz val="11"/>
        <color rgb="FF000000"/>
        <rFont val="宋体"/>
        <charset val="134"/>
      </rPr>
      <t>食品质量与安全研究生第二党支部 纪律委员  2分
（2）</t>
    </r>
    <r>
      <rPr>
        <sz val="11"/>
        <color rgb="FF000000"/>
        <rFont val="Arial"/>
        <family val="2"/>
      </rPr>
      <t xml:space="preserve">	</t>
    </r>
    <r>
      <rPr>
        <sz val="11"/>
        <color rgb="FF000000"/>
        <rFont val="宋体"/>
        <charset val="134"/>
      </rPr>
      <t>班级团支部为先进团支部  0.25分</t>
    </r>
  </si>
  <si>
    <r>
      <rPr>
        <sz val="11"/>
        <color rgb="FFFF0000"/>
        <rFont val="宋体"/>
        <charset val="134"/>
      </rPr>
      <t>（1）</t>
    </r>
    <r>
      <rPr>
        <sz val="11"/>
        <color rgb="FFFF0000"/>
        <rFont val="Arial"/>
        <family val="2"/>
      </rPr>
      <t xml:space="preserve">	</t>
    </r>
    <r>
      <rPr>
        <sz val="11"/>
        <color rgb="FFFF0000"/>
        <rFont val="宋体"/>
        <charset val="134"/>
      </rPr>
      <t>食品质量与安全研究生第二党支部 纪律委员  2分
（2）</t>
    </r>
    <r>
      <rPr>
        <sz val="11"/>
        <color rgb="FFFF0000"/>
        <rFont val="Arial"/>
        <family val="2"/>
      </rPr>
      <t xml:space="preserve">	</t>
    </r>
    <r>
      <rPr>
        <sz val="11"/>
        <color rgb="FFFF0000"/>
        <rFont val="宋体"/>
        <charset val="134"/>
      </rPr>
      <t>班级团支部为先进团支部  0.25分</t>
    </r>
  </si>
  <si>
    <t xml:space="preserve">（1）2022.11.10 专利辅导讲座  0.2分
（2）2022.12．14 农产品加工学术讲座  0.2分
（3）2023.3.15 学者面对面讲座  0.2分
（4）2023．4.20 防电信网络诈骗宣讲会  0.2分
（5）2023.4.23 食品安全科普大赛观众  0.2分
</t>
  </si>
  <si>
    <t xml:space="preserve">（1）参与食品学院男子篮球队赛选拔  0.2分
（2）参与食品学院乒乓球队赛选拔  0.2分 
</t>
  </si>
  <si>
    <t>陈旭洁</t>
  </si>
  <si>
    <t>（1）先进团支部团员 0.25分；
（2）2022年11月27日心理健康讲座观众 0.2分；
（3）2023年4月20日防电信网络诈骗研究生专场宣讲会 0.2分；
（4）2022年广东省模拟提案征集活动 0.2分
（5）四院联合心理知识竞赛 0.2分</t>
  </si>
  <si>
    <t>（1）先进团支部团员 0.25分；
（2）2022年11月27日心理健康讲座观众 0.2分；
（3）2023年4月20日防电信网络诈骗研究生专场宣讲会 0.2分；
（4）2022年广东省模拟提案征集活动 0.2分
（5）四院联合心理知识竞赛 0.2分（6）线上文体0.2（7）书画比赛0.2</t>
  </si>
  <si>
    <t>（1）十二届综述大赛0.2分
（2）2022年11月10日专利辅导讲座0.2分
（3）2022年实验技能大赛 0.2分</t>
  </si>
  <si>
    <t>（1）参与食品学院院运会4×100米接力目比赛  0.2分； （2）定向越野 0.2分
（3）2022年食品学院研究生乒乓球选拔赛 0.2分（4）2023第二届夜间超级迷宫定向赛暨校队选拔赛 0.2分（5）2023年华南农业大学第二期研究生荧光夜跑 0.2分（6）2023年华南农业大学研究生趣味运动会 0.2分（7）2023易班嘉年华定向越野活动（校级） 1.4分（8）线上文体打卡活动：音乐打卡0.2分，体育打卡0.2分（9）第十三届迎新杯书画大赛 0.2分</t>
  </si>
  <si>
    <t>（1）参与食品学院院运会4×100米接力目比赛  0.2分； （2）定向越野 0.2分
（3）2022年食品学院研究生乒乓球选拔赛 0.2分（4）2023第二届夜间超级迷宫定向赛暨校队选拔赛 0.2分（5）2023年华南农业大学第二期研究生荧光夜跑 0.2分（6）2023年华南农业大学研究生趣味运动会 0.2分（7）2023易班嘉年华定向越野活动（校级）0.5分（8）线上文体打卡活动：音乐打卡0.2分（9）第十三届迎新杯书画大赛 0.2分</t>
  </si>
  <si>
    <t>（1）参与食品学院院运会4×100米接力目比赛  0.2分； （2）定向越野 0.2分
（3）2022年食品学院研究生乒乓球选拔赛 0.2分（4）2023第二届夜间超级迷宫定向赛暨校队选拔赛 0.2分（5）2023年华南农业大学第二期研究生荧光夜跑 0.2分（6）2023年华南农业大学研究生趣味运动会 0.2分（7）2023易班嘉年华定向越野活动（校级）0.5分</t>
  </si>
  <si>
    <t>易班嘉年华0.5分、线上打卡只能加一次，线上打卡属于集体活动，集体分已经达上限</t>
  </si>
  <si>
    <t>邓又文</t>
  </si>
  <si>
    <t xml:space="preserve">（1） 2023年3月30日学者面对面 集体活动0.2分；
（2） 2023年4月20日防电信诈骗研究生专场宣传讲会 集体活动 0.2分；
（3） 2023.4.27食品安全科普作品创作大赛 0.2分；
（4） 2022年11月27 日心理健康讲座 非学术0.2分；
（5） 2022年11月2日食品大讲堂 非学术 0.2分；
（6） 2022-2023学年食品学院研究生“青年大学习”先进团支部 0.25分；
</t>
  </si>
  <si>
    <t xml:space="preserve">（1） 食品学院第十二届综述大赛参与 0.2分
（2） 2023年华南农业大学“创客杯”大学生创新创业大赛 铜奖 0.8分；
（3） 2022年12月14日广东农产品加工产业发展现状与趋势讲座 学术 0.2分；
</t>
  </si>
  <si>
    <t>（1） 参与食品学院院运会女子铅球项目比赛 0.2分；
（2） 参与食品学院研究生女子篮球选拔赛 0.2分；
（3） 参与食品学院研究生乒乓球球队选拔赛 0.2分；
（4） 参与研究生趣味运动会 0.2分；
（5） 参与第六十五届田径运动会定向运动选拔赛积分赛 0.2分；</t>
  </si>
  <si>
    <t>林梦芳</t>
  </si>
  <si>
    <t xml:space="preserve">（1） 2023.4.20防电信诈骗研究生专场宣传讲会集体活动 0.2分；
（2） 2023.4.27食品安全科普作品创作大赛 0.2分；
（3） 2022年11月27日心理健康讲座 非学术0.2分；
（4） 2022年11月2日食品大讲堂 非学术 0.2分；
（5） 硕士7班 食品学院先进团队支部 0.25 分；
</t>
  </si>
  <si>
    <t xml:space="preserve">（1） 食品学院第十二届综述大赛参与 0.2分
（2） 2023年华南农业大学“创客杯”大学生创新创业大赛铜奖0.8分；
（3） 2022年12月14日广东农产品加工产业发展现状与趋势讲座 学术 0.2分；
</t>
  </si>
  <si>
    <t xml:space="preserve">（1） 参与食品学院院运会女子铅球项目比赛 0.2分；
（2） 参与食品学院研究生女子篮球选拔赛 0.2分；
（3） 参与食品学院研究生乒乓球球队选拔赛 0.2分；
（4） 参与研究生趣味运动会 0.2分；
（5） 参与第六十五届田径运动会定向运动选拔赛积分赛 0.2分；
</t>
  </si>
  <si>
    <t>刘珮瑶</t>
  </si>
  <si>
    <r>
      <rPr>
        <sz val="11"/>
        <color rgb="FF000000"/>
        <rFont val="宋体"/>
        <charset val="134"/>
      </rPr>
      <t>（1）</t>
    </r>
    <r>
      <rPr>
        <sz val="11"/>
        <color rgb="FF000000"/>
        <rFont val="Arial"/>
        <family val="2"/>
      </rPr>
      <t xml:space="preserve">	</t>
    </r>
    <r>
      <rPr>
        <sz val="11"/>
        <color rgb="FF000000"/>
        <rFont val="宋体"/>
        <charset val="134"/>
      </rPr>
      <t>2021级硕士3班先进团支部0.2分
（2）2023年4月20日防网络诈骗研究生专场宣讲会0.2分
（3）2022-2023年度第一学期“共抗艾滋，共享健康线上讲座”0.2分</t>
    </r>
  </si>
  <si>
    <t>（1）2021级硕士3班先进团支部0.2分
（2）2023年4月20日防网络诈骗研究生专场宣讲会0.2分
（3）2022-2023年度第一学期“共抗艾滋，共享健康线上讲座”0.2分</t>
  </si>
  <si>
    <r>
      <rPr>
        <sz val="11"/>
        <color rgb="FF000000"/>
        <rFont val="宋体"/>
        <charset val="134"/>
      </rPr>
      <t>（1）食品学院第十二届综述大赛参与 0.2分
(2)</t>
    </r>
    <r>
      <rPr>
        <sz val="11"/>
        <color rgb="FF000000"/>
        <rFont val="Arial"/>
        <family val="2"/>
      </rPr>
      <t xml:space="preserve">	</t>
    </r>
    <r>
      <rPr>
        <sz val="11"/>
        <color rgb="FF000000"/>
        <rFont val="宋体"/>
        <charset val="134"/>
      </rPr>
      <t>2022年11月10日专利辅导讲座 0.2分</t>
    </r>
  </si>
  <si>
    <t>（1）食品学院第十二届综述大赛参与 0.2分(2) 2022年11月10日专利辅导讲座 0.2分</t>
  </si>
  <si>
    <r>
      <rPr>
        <sz val="11"/>
        <color rgb="FF000000"/>
        <rFont val="宋体"/>
        <charset val="134"/>
      </rPr>
      <t>（1）</t>
    </r>
    <r>
      <rPr>
        <sz val="11"/>
        <color rgb="FF000000"/>
        <rFont val="Arial"/>
        <family val="2"/>
      </rPr>
      <t xml:space="preserve">	</t>
    </r>
    <r>
      <rPr>
        <sz val="11"/>
        <color rgb="FF000000"/>
        <rFont val="宋体"/>
        <charset val="134"/>
      </rPr>
      <t>2021年食品学院研究生女子篮球选拔赛参与0.2分
（2）2021年食品学院研究生乒乓球选拔赛参与0.2分
（3）2023易班嘉年华定向越野参与0.2分
（4）2023易班嘉年华定向越野一等奖1分
（5）2022年院运会田赛女子铅球参与 0.2分
（6）定向越野初赛参与0.2分
（7）线上文体打卡活动-体育打卡0.2分
（8）线上文体打卡活动-音乐打卡0.2分</t>
    </r>
  </si>
  <si>
    <r>
      <rPr>
        <sz val="11"/>
        <color rgb="FFFF0000"/>
        <rFont val="宋体"/>
        <charset val="134"/>
      </rPr>
      <t xml:space="preserve">（1）2021年食品学院研究生女子篮球选拔赛参与0.2分
（2）2021年食品学院研究生乒乓球选拔赛参与0.2分
</t>
    </r>
    <r>
      <rPr>
        <strike/>
        <sz val="11"/>
        <color rgb="FFFF0000"/>
        <rFont val="宋体"/>
        <charset val="134"/>
      </rPr>
      <t>（3）2023易班嘉年华定向越野参与0.2分</t>
    </r>
    <r>
      <rPr>
        <sz val="11"/>
        <color rgb="FFFF0000"/>
        <rFont val="宋体"/>
        <charset val="134"/>
      </rPr>
      <t>（同一比赛参与和获奖只计算获奖）</t>
    </r>
    <r>
      <rPr>
        <sz val="11"/>
        <color rgb="FF000000"/>
        <rFont val="宋体"/>
        <charset val="134"/>
      </rPr>
      <t xml:space="preserve">
（4）2023易班嘉年华定向越野一等奖1分
（5）2022年院运会田赛女子铅球参与 0.2分
（6）定向越野初赛参与0.2分
（7）线上文体打卡活动-体育打卡0.2分
（8）线上文体打卡活动-音乐打卡0.2分</t>
    </r>
  </si>
  <si>
    <t>梁子晴</t>
  </si>
  <si>
    <t>（1）2022-2023学年院级先进团支部0.25分
（2）2022-2023学年院级五四红旗团支部 0.25分
（3）2023.04.20防电信网络诈骗研究生专场宣讲会 0.2分</t>
  </si>
  <si>
    <t>（1）2022-2023学年院级先进团支部0.25分（2）2022-2023学年院级五四红旗团支部 0.25分（3）2023.04.20防电信网络诈骗研究生专场宣讲会 0.2分（4）2023.03.15 学者面对面 0.2分
（5）2023.03.30 学者面对面0.2分（6）2022.11.02食品大讲堂 0.2分（7）2022.11.27 心理健康讲座 0.2分</t>
  </si>
  <si>
    <t>（1）食品学院第12届综述大赛参与 0.2分
（2）2022.11.02食品大讲堂 0.2分
（3）2022.11.10专利辅导讲座名单0.2分
（4）2022.11.27 心理健康讲座 0.2分
（5）2022.12.14 广东农产品加工产业发展现状与趋势 0.2分
（6）2023.03.15 学者面对面 0.2分
（7）2023.03.30 学者面对面0.2分</t>
  </si>
  <si>
    <t xml:space="preserve">（1）食品学院第12届综述大赛参与 0.2分（2）2022.11.10专利辅导讲座名单0.2分（3）2022.12.14 广东农产品加工产业发展现状与趋势 0.2分
</t>
  </si>
  <si>
    <t>（1）2022女子篮球选拔赛 0.2分
（2）2022食品学院院运会提前赛女子立定跳远  0.2分
（3）2022乒乓球队选拔赛 0.2分
（4）2022定向越野百米赛女子组第六名 0.5分</t>
  </si>
  <si>
    <t>闫亚敏</t>
  </si>
  <si>
    <t xml:space="preserve">（1）非学术性讲座：2022年11月2日《食品大讲堂》0.2分
（2）集体活动：2023年3月15日《学者面对面》0.2分；2023年4月20日《防电信网络诈骗》0.2分；线上文体打卡活动：0.2分
（3）先进团支部班级 0.25分 </t>
  </si>
  <si>
    <r>
      <rPr>
        <sz val="11"/>
        <color rgb="FFFF0000"/>
        <rFont val="宋体"/>
        <charset val="134"/>
      </rPr>
      <t>（1）非学术性讲座：2022年11月2日《食品大讲堂》0.2分
（2）集体活动：2023年3月15日《学者面对面》0.2分；</t>
    </r>
    <r>
      <rPr>
        <sz val="11"/>
        <color rgb="FF000000"/>
        <rFont val="宋体"/>
        <charset val="134"/>
      </rPr>
      <t xml:space="preserve">2023年4月20日《防电信网络诈骗》0.2分；线上文体打卡活动：0.2分
（3）先进团支部班级 0.25分 </t>
    </r>
  </si>
  <si>
    <t xml:space="preserve">（1）非学术性讲座：2022年11月2日《食品大讲堂》0.2分
（2）集体活动：2023年3月15日《学者面对面》0.2分（3）2023年4月20日《防电信网络诈骗》0.2分；（4）线上文体打卡活动：0.2分
（5）先进团支部班级 0.25分 </t>
  </si>
  <si>
    <t>食品学院第十二届综述大赛参与 0.2分</t>
  </si>
  <si>
    <r>
      <rPr>
        <sz val="11"/>
        <color rgb="FFFF0000"/>
        <rFont val="宋体"/>
        <charset val="134"/>
      </rPr>
      <t>（1）非学术性讲座：2022年11月2日《食品大讲堂》0.2分
（2）集体活动：2023年3月15日《学者面对面》0.2分；</t>
    </r>
    <r>
      <rPr>
        <sz val="11"/>
        <color rgb="FF000000"/>
        <rFont val="宋体"/>
        <charset val="134"/>
      </rPr>
      <t>食品学院第十二届综述大赛参与 0.2分</t>
    </r>
  </si>
  <si>
    <t>（1）非学术性讲座：2022年11月2日《食品大讲堂》0.2分
（2）集体活动：2023年3月15日《学者面对面》0.2分；食品学院第十二届综述大赛参与 0.2分</t>
  </si>
  <si>
    <t>（1）参与食品学院院运会提前赛女子立定跳远项目比赛0.2分；
（2）参与2022年食品学院研究生篮球选拔赛 0.2分
（3）乒乓球选拔0.2分
（4）定向越野0.2分
（5）荧光夜跑0.2分
（6）参加由学校、学院组织的华南农业大学食用菌永根科技站“科技兴农，乡村振兴”服务0.5分</t>
  </si>
  <si>
    <t>1.5分</t>
  </si>
  <si>
    <t>梁旭茹</t>
  </si>
  <si>
    <t>15113375388</t>
  </si>
  <si>
    <t>岳淑丽</t>
  </si>
  <si>
    <r>
      <rPr>
        <sz val="11"/>
        <color rgb="FF000000"/>
        <rFont val="宋体"/>
        <charset val="134"/>
      </rPr>
      <t>(1) 第95期督导员 0.5分</t>
    </r>
    <r>
      <rPr>
        <sz val="10"/>
        <color rgb="FF000000"/>
        <rFont val="宋体"/>
        <charset val="134"/>
      </rPr>
      <t xml:space="preserve">
(2) 班级获2022-2023年度华南农业大学“五四红旗团支部”称号 0.5分
(3) 班级获2022-2023学年食品学院研究生 “青年大学习”先进团支部 0.25分
(4) 2023年4月20日防电信网络诈骗研究生专场宣讲会线下参会 0.2分
(5) 2022年11月27日心理健康讲座参会 0.2分
(6) 疫情期间宿舍文体打卡活动 0.2分</t>
    </r>
  </si>
  <si>
    <r>
      <rPr>
        <sz val="11"/>
        <color rgb="FFFF0000"/>
        <rFont val="宋体"/>
        <charset val="134"/>
      </rPr>
      <t>(1) 第95期督导员 0.2分</t>
    </r>
    <r>
      <rPr>
        <sz val="10"/>
        <color rgb="FF000000"/>
        <rFont val="宋体"/>
        <charset val="134"/>
      </rPr>
      <t xml:space="preserve">
(2) 班级获2022-2023年度华南农业大学“五四红旗团支部”称号 0.5分
(3) 班级获2022-2023学年食品学院研究生 “青年大学习”先进团支部 0.25分
(4) 2023年4月20日防电信网络诈骗研究生专场宣讲会线下参会 0.2分
(5) 2022年11月27日心理健康讲座参会 0.2分
(6) 疫情期间宿舍文体打卡活动 0.2分</t>
    </r>
  </si>
  <si>
    <r>
      <rPr>
        <sz val="11"/>
        <color rgb="FF000000"/>
        <rFont val="宋体"/>
        <charset val="134"/>
      </rPr>
      <t>(1) 第95期督导员 0.2分</t>
    </r>
    <r>
      <rPr>
        <sz val="10"/>
        <color rgb="FF000000"/>
        <rFont val="宋体"/>
        <charset val="134"/>
      </rPr>
      <t xml:space="preserve">
(2) 班级获2022-2023年度华南农业大学“五四红旗团支部”称号 0.5分
(3) 班级获2022-2023学年食品学院研究生 “青年大学习”先进团支部 0.25分
(4) 2023年4月20日防电信网络诈骗研究生专场宣讲会线下参会 0.2分
(5) 2022年11月27日心理健康讲座参会 0.2分
(6) 疫情期间宿舍文体打卡活动 0.2分</t>
    </r>
  </si>
  <si>
    <t>(1) 食品学院第12届综述大赛参与 0.2分
(2) 2022年11月10日专利辅导讲座 0.2分
(3) 2022年12月14日广东农产品加工产业发展现状与趋势讲座 0.2分</t>
  </si>
  <si>
    <t>(1) 2022年食品学院研究生女子篮球选拔赛 0.2分
(2) 2022年食品学院研究生乒乓球队选拔赛 0.2分
(3) 2022院运会女子100米参赛 0.2分
(4) 2022年定向越野初赛 0.2分
(5) 2023华南农业大学第二期研究生荧光夜跑 0.2分</t>
  </si>
  <si>
    <t>庄俊耀</t>
  </si>
  <si>
    <t>“先进团支部”班级:0.25分</t>
  </si>
  <si>
    <t>（1）参加食品学院院运会引体向上第三名 0.8分（2）参加食品学院水运会50米蛙泳第一名  1分  （3）参加食品学院水运会50米自由泳第三名 0.8分                    （4）参加华南农业大学第57届游泳运动会 0.3分    </t>
  </si>
  <si>
    <t>钟梓杰</t>
  </si>
  <si>
    <t>15521288568</t>
  </si>
  <si>
    <r>
      <rPr>
        <sz val="11"/>
        <color rgb="FF000000"/>
        <rFont val="宋体"/>
        <charset val="134"/>
      </rPr>
      <t xml:space="preserve">（1）五四红旗团支部，校级集体表彰，0.5分
（2）学者面对面，集体活动0.2分
（3）心理健康讲座，非学术0.2分
（4）食品大讲堂，非学术，0.2分
（5）宿舍线上文体活动打卡 0.2分
</t>
    </r>
    <r>
      <rPr>
        <sz val="10"/>
        <color rgb="FFFF0000"/>
        <rFont val="宋体"/>
        <charset val="134"/>
      </rPr>
      <t>（6）线上文体打卡活动，体育打卡 0.2分
（7）线上文体打卡活动，音乐打卡 0.2分</t>
    </r>
    <r>
      <rPr>
        <sz val="10"/>
        <rFont val="宋体"/>
        <charset val="134"/>
      </rPr>
      <t xml:space="preserve">
（8）防电信网络诈骗研究生专场宣讲会，0.2分
（9）先进团支部，0.25分（10）3.30学者面对面，集体0.2分</t>
    </r>
  </si>
  <si>
    <t>同一个活动（线上文体打卡活动）不重复加分；（1）五四红旗团支部，校级集体表彰，0.5分
（2）学者面对面，集体活动0.2分
（3）心理健康讲座，非学术0.2分
（4）食品大讲堂，非学术，0.2分
（5）宿舍线上文体活动打卡 0.2分
（6）线上文体打卡活动，体育打卡 0.2分
（7）线上文体打卡活动，音乐打卡 0.2分
（8）防电信网络诈骗研究生专场宣讲会，0.2分
（9）先进团支部，0.25分（10）3.30学者面对面，集体0.2分</t>
  </si>
  <si>
    <r>
      <rPr>
        <sz val="10"/>
        <rFont val="宋体"/>
        <charset val="134"/>
      </rPr>
      <t xml:space="preserve">（1）食品学院第十二届综述大赛参与 0.2分
</t>
    </r>
    <r>
      <rPr>
        <sz val="10"/>
        <color rgb="FFFF0000"/>
        <rFont val="宋体"/>
        <charset val="134"/>
      </rPr>
      <t>（2）广东农产品加工，学术讲座，0.2分</t>
    </r>
    <r>
      <rPr>
        <sz val="10"/>
        <rFont val="宋体"/>
        <charset val="134"/>
      </rPr>
      <t xml:space="preserve">
（3）专利辅导讲座，学术，0.2分</t>
    </r>
    <r>
      <rPr>
        <sz val="10"/>
        <color rgb="FFFF0000"/>
        <rFont val="宋体"/>
        <charset val="134"/>
      </rPr>
      <t>（4）农产品加工产业发展现状，0.2分</t>
    </r>
  </si>
  <si>
    <t>同一个讲座不重复加分</t>
  </si>
  <si>
    <t>（1）食品学院院运会参与男子立定跳远 0.2分
（2）乒乓球选拔赛 0.2分
（3）男子篮球选拔赛 0.2分
（4）定向越野初赛团体赛 0.2分</t>
  </si>
  <si>
    <t>甘汉林</t>
  </si>
  <si>
    <t>（1）0.5分（所在21级硕士1班获校级“五四红旗团支部”（校级）荣誉，2023年5月）（2）0.25分（所在21级硕士1班获校级“先进团支部”（院级）荣誉，2023年9月）</t>
  </si>
  <si>
    <t>（1）0.5分（所在21级硕士1班获校级“五四红旗团支部”（校级）荣誉，2023年5月）（2）0.25分（所在21级硕士1班获校级“先进团支部”（院级）荣誉，2023年9月）（3）0.2分（食品学院防诈骗讲座，2023年）（4）0.2分（学者面对面-关甜老师讲座，2023年3月15日）（5）0.2分（学者面对面-徐振林老师讲座，2023年3月30日）（6）0.2分（心理讲座，2023年11月27日）</t>
  </si>
  <si>
    <t>（1）0.2分（农产品学术讲座，2022年12月14日）（2）0.2分（专利讲座，2022年11月10日）（3）0.2分（参与综述大赛，2023年3月）</t>
  </si>
  <si>
    <t>（1）0.2分（参与食品学院院运会提前赛立定跳远项目，2022年11月）（2）0.2分（参与荧光夜跑，2023年6月）（3）0.2分（参与食品学院研究生乒乓球选拔赛，2023年10月）（4）1分（校研会趣味运动会优秀奖，2023年5月）（5）0.2分（心理讲座，2023年11月27日）（6）0.2分（食品学院防诈骗讲座，2023年）（7）0.2分（学者面对面-关甜老师讲座，2023年3月15日）（8）0.2分（学者面对面-徐振林老师讲座，2023年3月30日）</t>
  </si>
  <si>
    <t>（1）0.2分（参与食品学院院运会提前赛立定跳远项目，2022年11月）（2）0.2分（参与荧光夜跑，2023年6月）（3）0.2分（参与食品学院研究生乒乓球选拔赛，2023年10月）（4）1分（校研会趣味运动会优秀奖，2023年5月）</t>
  </si>
  <si>
    <t>（1）0.2分（参与食品学院院运会提前赛立定跳远项目，2022年11月）（2）0.2分（参与荧光夜跑，2023年6月）（3）0.2分（参与食品学院研究生乒乓球选拔赛，2023年10月）（4）0.3分（校研会趣味运动会优秀奖）</t>
  </si>
  <si>
    <t>王赛男</t>
  </si>
  <si>
    <t xml:space="preserve">（1）参与心理健康讲座 0.2分
（2）参与防电信诈骗讲座 0.2分
（2）参与2023年3月 30日学者面对面讲座 0.2分
（4）食品学院先进团支部21硕士8班 0.25分
（5）参与四院联合心理知识竞赛活动 0.2分
（6）参与线上体育打卡活动0.2分
</t>
  </si>
  <si>
    <r>
      <rPr>
        <sz val="11"/>
        <color rgb="FF000000"/>
        <rFont val="宋体"/>
        <charset val="134"/>
      </rPr>
      <t>（1）</t>
    </r>
    <r>
      <rPr>
        <sz val="11"/>
        <color rgb="FF000000"/>
        <rFont val="Arial"/>
        <family val="2"/>
      </rPr>
      <t xml:space="preserve">	</t>
    </r>
    <r>
      <rPr>
        <sz val="11"/>
        <color rgb="FF000000"/>
        <rFont val="宋体"/>
        <charset val="134"/>
      </rPr>
      <t>食品学院第12届综述大赛参与 0.2分
（2）</t>
    </r>
    <r>
      <rPr>
        <sz val="11"/>
        <color rgb="FF000000"/>
        <rFont val="Arial"/>
        <family val="2"/>
      </rPr>
      <t xml:space="preserve">	</t>
    </r>
    <r>
      <rPr>
        <sz val="11"/>
        <color rgb="FF000000"/>
        <rFont val="宋体"/>
        <charset val="134"/>
      </rPr>
      <t>参与2023年6月6日食品大讲堂第十七期讲座 0.2分
（3）</t>
    </r>
    <r>
      <rPr>
        <sz val="11"/>
        <color rgb="FF000000"/>
        <rFont val="Arial"/>
        <family val="2"/>
      </rPr>
      <t xml:space="preserve">	</t>
    </r>
    <r>
      <rPr>
        <sz val="11"/>
        <color rgb="FF000000"/>
        <rFont val="宋体"/>
        <charset val="134"/>
      </rPr>
      <t xml:space="preserve">参与2023年6月8日研究生学术论坛 0.2分
</t>
    </r>
  </si>
  <si>
    <r>
      <rPr>
        <sz val="11"/>
        <color rgb="FFFF0000"/>
        <rFont val="宋体"/>
        <charset val="134"/>
      </rPr>
      <t>（1）</t>
    </r>
    <r>
      <rPr>
        <sz val="11"/>
        <color rgb="FFFF0000"/>
        <rFont val="Arial"/>
        <family val="2"/>
      </rPr>
      <t xml:space="preserve">	</t>
    </r>
    <r>
      <rPr>
        <sz val="11"/>
        <color rgb="FFFF0000"/>
        <rFont val="宋体"/>
        <charset val="134"/>
      </rPr>
      <t>食品学院第12届综述大赛参与 0.2分
（2）</t>
    </r>
    <r>
      <rPr>
        <sz val="11"/>
        <color rgb="FFFF0000"/>
        <rFont val="Arial"/>
        <family val="2"/>
      </rPr>
      <t xml:space="preserve">	</t>
    </r>
    <r>
      <rPr>
        <sz val="11"/>
        <color rgb="FFFF0000"/>
        <rFont val="宋体"/>
        <charset val="134"/>
      </rPr>
      <t>参与2023年6月6日食品大讲堂第十七期讲座 0.2分
（3）</t>
    </r>
    <r>
      <rPr>
        <sz val="11"/>
        <color rgb="FFFF0000"/>
        <rFont val="Arial"/>
        <family val="2"/>
      </rPr>
      <t xml:space="preserve">	</t>
    </r>
    <r>
      <rPr>
        <sz val="11"/>
        <color rgb="FFFF0000"/>
        <rFont val="宋体"/>
        <charset val="134"/>
      </rPr>
      <t xml:space="preserve">参与2023年6月8日研究生学术论坛 0.2分
</t>
    </r>
  </si>
  <si>
    <t>（1） 参与定向越野初赛团队赛 0.2分
（2） 参与2022年院运会径赛女子一百米预赛 0.2分
（3） 参与2022年乒乓球队选拔赛 0.2分
（4） 参与2022年女子篮球选拔赛 0.2分
（5） 参与2023年华南农业大学趣味运动会 0.2分
（6） 参与2023年华南农业大学荧光夜跑 0.2分</t>
  </si>
  <si>
    <t>黎金彩</t>
  </si>
  <si>
    <t>李雪玲</t>
  </si>
  <si>
    <t>担任党支部委员；所在团支部 获得“五四红旗团支部” 集体荣誉表彰；先进团支部</t>
  </si>
  <si>
    <t>担任党支部委员 2分；所在团支部 获得“五四红旗团支部” 集体荣誉表彰0.5分；先进团支部 0.25分</t>
  </si>
  <si>
    <t>食品学院第十二届综述大赛参与</t>
  </si>
  <si>
    <t>吴晗</t>
  </si>
  <si>
    <t xml:space="preserve">（1） 2023.4.20防电信诈骗研究生专场宣传讲会集体活动 0.2分；
（2） 2022年11月2日食品大讲堂 非学术 0.2分；
（3） 硕士7班 食品学院先进团队支部 0.25 分；
</t>
  </si>
  <si>
    <t xml:space="preserve">（1） 2022年11月10日专利辅导讲座 0.2分
（2） 2023年华南农业大学“创客杯”大学生创新创业大赛铜奖0.8分；
（3） 2022年12月14日广东农产品加工产业发展现状与趋势讲座 学术 0.2分；
</t>
  </si>
  <si>
    <t xml:space="preserve">（1） 参与食品学院院运会女子仰卧起坐项目比赛 0.2分；
（2） 参与食品学院研究生女子篮球选拔赛 0.2分；
（3） 参与食品学院研究生乒乓球球队选拔赛 0.2分；
（4） 参与研究生趣味运动会 0.2分；
（5） 参与第六十五届田径运动会定向运动选拔赛积分赛 0.2分；
</t>
  </si>
  <si>
    <t>杜卉妍</t>
  </si>
  <si>
    <t>（1）院级先进团支部 0.25分（2）院级五四红旗团支部 0.25分（3）防电信网络诈骗研究生宣讲会 参与 0.2分</t>
  </si>
  <si>
    <t>（1）院级先进团支部 0.25分（2）院级五四红旗团支部 0.25分（3）防电信网络诈骗研究生宣讲会 参与 0.2分（4）心理健康讲座参与 0.2分（5）学者面对面讲座参与 0.2分</t>
  </si>
  <si>
    <t>（1）食品学院第十二届综述大赛参与  0.2分（2）心理健康讲座参与 0.2分（3）广东农产品加工产业发展现状与趋势讲座参与 0.2分（4）学者面对面讲座参与 0.2分</t>
  </si>
  <si>
    <t>（1）食品学院第十二届综述大赛参与  0.2分（3）广东农产品加工产业发展现状与趋势讲座参与 0.2分</t>
  </si>
  <si>
    <t xml:space="preserve">（1）食品学院院运会田赛参与，0.2分
（2）研究生足球赛记录员，0.3分
（3）食品研究生女子篮球选拔赛，0.2分
（4）定向越野初赛百米赛第五名，0.6分
</t>
  </si>
  <si>
    <t>胡建城</t>
  </si>
  <si>
    <t xml:space="preserve">（1）参加“共抗艾滋，共享健康”线上讲座活动 0.2分
（2）参加2023年4月20日防电信网络诈骗研究生专场宣讲会 0.2分
（3）参加“线上文体打卡活动-音乐” 0.2分
（4）食品学院研究生“青年大学习”先进团支部 0.25分
（5）获校级“五四红旗团支部”称号0.5分
（6）参加“线上文体打卡活动-体育” 0.2分
</t>
  </si>
  <si>
    <t>线上打卡活动重复</t>
  </si>
  <si>
    <t xml:space="preserve">（1）参与篮球选拔 0.2分；
（2）参加乒乓球选拔 0.2分；
（3）参加定向越野团体赛 0.2分；
（4）第二届夜间超级迷宫定向赛暨校队选拔赛 0.2分；
（5）参与研究生足球比赛0.2分；
（6）2022年院运会提前赛男子立定跳远 0.2分；
（7）参与研究生趣味运动会 0.2分。
</t>
  </si>
  <si>
    <t>林艺美</t>
  </si>
  <si>
    <t>（1）4.20防电信诈骗讲座 0.2分；
（2）先进团支部 0.25分；
（3）3.15学者面对面 0.2分</t>
  </si>
  <si>
    <t>（1）4.20防电信诈骗讲座 0.2分；（2）先进团支部 0.25分；（3）3.15学者面对面 0.2分</t>
  </si>
  <si>
    <t>（1）研究生学术论坛决赛 0.2分；
（2）11.10专利辅导讲座 0.2分；
（3）12.14广东农产品加工产业发展现状与趋势 0.2分；
（4）食品学院第十二届届综述大赛参与 0.2分</t>
  </si>
  <si>
    <t>（1）研究生学术论坛决赛 0.2分；（2）11.10专利辅导讲座 0.2分；（3）12.14广东农产品加工产业发展现状与趋势 0.2分；（4）食品学院第十二届届综述大赛参与 0.2分</t>
  </si>
  <si>
    <t>（1）参与食品学院院运会女子100米预赛  0.2分；
（2）食品学院研究生女子篮球选拔赛 0.2分；
（3）定向越野短距离赛第四名 0.7分；
（4）食品学院乒乓球选拔赛 0.2分</t>
  </si>
  <si>
    <t>1.3分</t>
  </si>
  <si>
    <t>（1）参与食品学院院运会女子100米预赛  0.2分；（2）食品学院研究生女子篮球选拔赛 0.2分；（3）定向越野短距离赛第四名 0.7分；（4）食品学院乒乓球选拔赛 0.2分</t>
  </si>
  <si>
    <t>刘静怡</t>
  </si>
  <si>
    <t>18290326766</t>
  </si>
  <si>
    <t>（1）2022-2023年度华南农业大学五四红旗团支部 0.5分
（2）2022-2023年度先进团支部 0.25分
（3）防电信诈骗研究生专场宣讲会 0.2分
（4）3.15学者面对面讲座 0.2分
（5）3.30学者面对面讲座 0.2分
（6）11.2食品大讲堂 0.2分
（7）11.27心理健康讲座 0.2分</t>
  </si>
  <si>
    <t>（1）2022-2023年度华南农业大学五四红旗团支部 0.5分
（2）2022-2023年度先进团支部 0.25分
（3）防电信诈骗研究生专场宣讲会 0.2分
（4）3.15学者面对面讲座 0.2分
（5）3.30学者面对面讲座 0.2分
（6）11.2食品大讲堂 0.2分（学术活动，与线上打卡换）
（7）11.27心理健康讲座 0.2分</t>
  </si>
  <si>
    <t>（1）2022-2023年度华南农业大学五四红旗团支部 0.5分
（2）2022-2023年度先进团支部 0.25分
（3）防电信诈骗研究生专场宣讲会 0.2分
（4）3.15学者面对面讲座 0.2分
（5）3.30学者面对面讲座 0.2分
（6）11.2食品大讲堂 0.2分（该活动是学术活动，与线上打卡换）
（7）11.27心理健康讲座 0.2分</t>
  </si>
  <si>
    <t>（1）食品学院第十二届综述大赛参与 0.2分
（2）11.10专利辅导讲座 0.2分
（3）12.14广东农产品加工产业发展现状与趋势讲座 0.2分</t>
  </si>
  <si>
    <r>
      <rPr>
        <sz val="10"/>
        <rFont val="宋体"/>
        <charset val="134"/>
      </rPr>
      <t xml:space="preserve">（1）参加食品学院院运会铅球项目 0.2分
（2）定向越野短距离赛女子组  0.2分
</t>
    </r>
    <r>
      <rPr>
        <sz val="10"/>
        <color rgb="FFFF0000"/>
        <rFont val="宋体"/>
        <charset val="134"/>
      </rPr>
      <t>（3）研究生宿舍线上打卡活动-音乐类 0.2分
（4）研究生宿舍线上打卡活动-体育类 0.2分</t>
    </r>
  </si>
  <si>
    <r>
      <rPr>
        <sz val="11"/>
        <color rgb="FFFF0000"/>
        <rFont val="宋体"/>
        <charset val="134"/>
      </rPr>
      <t xml:space="preserve">（1）参加食品学院院运会铅球项目 0.2分
（2）定向越野短距离赛女子组  0.2分
</t>
    </r>
    <r>
      <rPr>
        <sz val="10"/>
        <color rgb="FFFF0000"/>
        <rFont val="宋体"/>
        <charset val="134"/>
      </rPr>
      <t>（3）研究生宿舍线上打卡活动-音乐类 、研究生宿舍线上打卡活动-体育类 0.2分</t>
    </r>
  </si>
  <si>
    <t>陈家乐</t>
  </si>
  <si>
    <t>（1）院级先进团支部0.25分；
（2）院级五四红旗团支部 0.5分；（3）参加防电信网络诈骗研究生专场宣讲会 0.2分
（4）参加学习二十大活动三等奖 0.2分</t>
  </si>
  <si>
    <t>（1）院级先进团支部0.25分；
（2）院级五四红旗团支部 0.25分；（3）参加防电信网络诈骗研究生专场宣讲会 0.2分
（4）参加学习二十大活动三等奖 0.2分</t>
  </si>
  <si>
    <t>（1）参加丁颖杯发明创新大赛 0.2分；</t>
  </si>
  <si>
    <t>（1）参加食品学院水运会“50米蛙泳”比赛第5名0.6分；（2）参加食品学院水运会“4X50米接力”比赛第1名 1分</t>
  </si>
  <si>
    <t>院级五四红旗团支部 0.25分，不是0.5分</t>
  </si>
  <si>
    <t>罗明</t>
  </si>
  <si>
    <t>15909376854</t>
  </si>
  <si>
    <t>（1）2022年11月27日心理健康讲座  0.2分；
（2）3.15学者面对面讲座  0.2分；
（3）防电信网络诈骗研究生专场宣讲会 0.2分；
（4）食品安全科普大赛  0.2分；
（5）先进团支部团员  0.25分；
（6）校级“五四红旗团支部”  0.5分</t>
  </si>
  <si>
    <t>（1）参加广东农产品加工产业发展现状与趋势讲座 0.2分</t>
  </si>
  <si>
    <t>（1）食品学院研究生乒乓球选拔赛  0.2分；
（2）2022年院运会女子铅球  0.2分；
（3）2022年定向越野短距离赛初赛 0.2分；
（4）“线上文体打卡”体育打卡
0.2分；
（5）“线上文体打卡”音乐打卡
0.2分</t>
  </si>
  <si>
    <t>（1）食品学院研究生乒乓球选拔赛  0.2分；
（2）2022年院运会女子铅球  0.2分；
（3）2022年定向越野短距离赛初赛 0.2分；
（4）“线上文体打卡”体育打卡、“线上文体打卡”音乐打卡
0.2分</t>
  </si>
  <si>
    <t>孔维涓</t>
  </si>
  <si>
    <t>邹宇晓</t>
  </si>
  <si>
    <t>(1)院级“先进团支部”集体荣誉表彰 0.25分 
(2)院级五四红旗团支部 0.25分 
(3)“梦想家”线上歌唱比赛 0.2分 
(4)线上文体打卡 体育打卡 0.2分 
(5)线上文体打卡 音乐打卡 0.2分</t>
  </si>
  <si>
    <t xml:space="preserve">(1)院级“先进团支部”集体荣誉表彰 0.25分 
(2)院级五四红旗团支部 0.25分 
(3)“梦想家”线上歌唱比赛 0.2分 
(4)线上文体打卡 体育打卡 0.2分 
</t>
  </si>
  <si>
    <t>(1)6.8研究生学术论坛决赛 学术讲座 0.2分 
(2)12.14农产品加工学术讲座 学术讲座 0.2分 
(3)食品学院第十二届综述大赛 0.2分</t>
  </si>
  <si>
    <t>(1)定向越野初赛 团体赛 0.2分 
(2)2022年食品学院研究生女子篮球选拔赛0.2分 
(3)2022年食品学院研究生乒乓球选拔赛0.2分 
(4)2022年院运动会提前赛 0.2分 
(5)2023易班嘉年华定向越野 0.2分</t>
  </si>
  <si>
    <t>“线上文体打卡 音乐打卡 ”重复了</t>
  </si>
  <si>
    <t>陈作林</t>
  </si>
  <si>
    <t>朱新贵</t>
  </si>
  <si>
    <t>（1）3月30日学者面对面 0.2分
（2）五四红旗团支部 0.5分
（3）防电信网络诈骗研究生专场宣讲会 0.2分
（4）先进团支部 0.25分</t>
  </si>
  <si>
    <t>（1）11月10日专利辅导讲座 0.2分</t>
  </si>
  <si>
    <t>（1）2022年乒乓球队选拔  0.2分
（2）2022年院运会提前赛立定跳远 0.2分
（3）2023易班嘉年华定向越野活动三等奖 0.5分
（4）食品学院定向越野初赛 0.2分</t>
  </si>
  <si>
    <t>定向越野无证明材料</t>
  </si>
  <si>
    <t>易班定向越野补加0.3</t>
  </si>
  <si>
    <t>周俊萍</t>
  </si>
  <si>
    <t>徐玉娟/杜冰</t>
  </si>
  <si>
    <t>（1）2023.3.15学者面对面讲座 0.2分；（2）2023.4.27食品安全科普大赛观众 0.2分；（3）2022.11.27心理健康讲座 0.2分；（4）2022-2023学年食品学院研究生先进团支部 0.25分。</t>
  </si>
  <si>
    <r>
      <rPr>
        <sz val="11"/>
        <color rgb="FFFF0000"/>
        <rFont val="宋体"/>
        <charset val="134"/>
      </rPr>
      <t>（1）2023.3.15学者面对面讲座 0.2分；</t>
    </r>
    <r>
      <rPr>
        <strike/>
        <sz val="11"/>
        <color rgb="FFFF0000"/>
        <rFont val="宋体"/>
        <charset val="134"/>
      </rPr>
      <t>（2）2023.4.27食品安全科普大赛观众 0.2分；</t>
    </r>
    <r>
      <rPr>
        <sz val="11"/>
        <color rgb="FF000000"/>
        <rFont val="宋体"/>
        <charset val="134"/>
      </rPr>
      <t>（3）2022.11.27心理健康讲座 0.2分；（4）2022-2023学年食品学院研究生先进团支部 0.25分</t>
    </r>
  </si>
  <si>
    <t>（1）2023.3.15学者面对面讲座 0.2分；（2）2023.4.27食品安全科普大赛观众 0.2分；（3）2022.11.27心理健康讲座 0.2分；（4）2022-2023学年食品学院研究生先进团支部 0.25分</t>
  </si>
  <si>
    <t>（1）2022.12.14农产品加工学术讲座 0.2分；（2）2022.11.10专利辅导讲座 0.2分；（3）2023.4.23食品学院第十二届综述大赛 0.2分；</t>
  </si>
  <si>
    <r>
      <rPr>
        <sz val="11"/>
        <color rgb="FFFF0000"/>
        <rFont val="宋体"/>
        <charset val="134"/>
      </rPr>
      <t>（1）2022.12.14农产品加工学术讲座 0.2分；（2）2022.11.10专利辅导讲座 0.2分；（3）2023.4.23食品学院第十二届综述大赛 0.2分（2）2023.4.27食品安全科普大赛观众 0.2分；</t>
    </r>
    <r>
      <rPr>
        <sz val="11"/>
        <color rgb="FF000000"/>
        <rFont val="宋体"/>
        <charset val="134"/>
      </rPr>
      <t xml:space="preserve">
</t>
    </r>
  </si>
  <si>
    <t xml:space="preserve">（1）2022.12.14农产品加工学术讲座 0.2分；（2）2022.11.10专利辅导讲座 0.2分；（3）2023.4.23食品学院第十二届综述大赛 0.2分（2）2023.4.27食品安全科普大赛观众 0.2分；
</t>
  </si>
  <si>
    <t>（1）2022女子篮球选拔赛 0.2分；（2）2022乒乓球选拔赛 0.2分；（3）2023.4.9定向越野初赛0.2分；（4）2023.6.11第二期研究生荧光夜跑 0.2分。</t>
  </si>
  <si>
    <t>（1）2022女子篮球选拔赛 0.2分；（2）2022乒乓球选拔赛 0.2分；（3）2023.4.9定向越野初赛0.2分；（4）2023.6.11第二期研究生荧光夜跑 0.2分</t>
  </si>
  <si>
    <t>杜一璇</t>
  </si>
  <si>
    <t>（1）先进团支部0.25分（2）防电信诈骗研究生宣讲会0.2分（3）第十二届初级卫生知识擂台赛活动0.2分（4）研究生线上宿舍打卡活动0.2分</t>
  </si>
  <si>
    <t>食品学院第十届综述大赛参与 0.2分</t>
  </si>
  <si>
    <t>（1）丁颖杯发明创意大赛0.6分（2）食品大讲堂17期讲座0.2分（3）学者面对面活动0.2分（4）广东农产品加工产业发展讲座0.2分</t>
  </si>
  <si>
    <r>
      <rPr>
        <sz val="11"/>
        <color rgb="FF000000"/>
        <rFont val="宋体"/>
        <charset val="134"/>
      </rPr>
      <t>（1）</t>
    </r>
    <r>
      <rPr>
        <sz val="11"/>
        <color rgb="FF000000"/>
        <rFont val="Arial"/>
        <family val="2"/>
      </rPr>
      <t xml:space="preserve">	</t>
    </r>
    <r>
      <rPr>
        <sz val="11"/>
        <color rgb="FF000000"/>
        <rFont val="宋体"/>
        <charset val="134"/>
      </rPr>
      <t>食品学院院运会参与立定跳远  0.2分； 
（2）食品学院研究生乒乓球选拔0.2分；
（3）食品学院篮球女子选拔 0.2分；
（4）2022年荧光夜跑2022.6.26 燕山操场 0.2分</t>
    </r>
  </si>
  <si>
    <t>（1）趣味运动会活动0.2（2）第二期荧光夜跑0.2分</t>
  </si>
  <si>
    <t>丁颖杯参与加分为0.2分</t>
  </si>
  <si>
    <t>周晓顺</t>
  </si>
  <si>
    <t>黄卫娟</t>
  </si>
  <si>
    <t>（1)电信诈骗宣讲会 0.2分
（2）心理健康讲座 0.2分
（3）广东农产品加工产业发展现状与趋势讲座 0.2分
（4）学者面对面讲座 0.2分
（5）研究生线上宿舍打卡活动 0.2分
（6）先进团支部 0.25分</t>
  </si>
  <si>
    <r>
      <rPr>
        <sz val="11"/>
        <color rgb="FFFF0000"/>
        <rFont val="宋体"/>
        <charset val="134"/>
      </rPr>
      <t>电线诈骗宣讲会 0.2分；心理健康讲座0.2分；</t>
    </r>
    <r>
      <rPr>
        <strike/>
        <sz val="11"/>
        <color rgb="FFFF0000"/>
        <rFont val="宋体"/>
        <charset val="134"/>
      </rPr>
      <t>广东农产品加工产业发展现状与趋势讲座 0.2分；学者面对面讲座 0.2分；</t>
    </r>
    <r>
      <rPr>
        <sz val="11"/>
        <color rgb="FF000000"/>
        <rFont val="宋体"/>
        <charset val="134"/>
      </rPr>
      <t>研究生线上宿舍打卡活动 0.2分； 先进团支部 0.25分；</t>
    </r>
  </si>
  <si>
    <r>
      <rPr>
        <sz val="11"/>
        <color rgb="FF000000"/>
        <rFont val="宋体"/>
        <charset val="134"/>
      </rPr>
      <t>电线诈骗宣讲会 0.2分；心理健康讲座0.2分，</t>
    </r>
    <r>
      <rPr>
        <strike/>
        <sz val="11"/>
        <color rgb="FFFF0000"/>
        <rFont val="宋体"/>
        <charset val="134"/>
      </rPr>
      <t>学者面对面讲座 0.2分；</t>
    </r>
    <r>
      <rPr>
        <sz val="11"/>
        <color rgb="FFFF0000"/>
        <rFont val="宋体"/>
        <charset val="134"/>
      </rPr>
      <t>研究生线上宿舍打卡活动 0.2分； 先进团支部 0.25分；</t>
    </r>
  </si>
  <si>
    <t>（1）食品学院第2023届综述大赛参与 0.2分</t>
  </si>
  <si>
    <r>
      <rPr>
        <sz val="11"/>
        <color rgb="FFFF0000"/>
        <rFont val="宋体"/>
        <charset val="134"/>
      </rPr>
      <t>广东农产品加工产业发展现状与趋势讲座 0.2分；学者面对面讲座 0.2分；</t>
    </r>
    <r>
      <rPr>
        <sz val="11"/>
        <color rgb="FF000000"/>
        <rFont val="宋体"/>
        <charset val="134"/>
      </rPr>
      <t>食品学院第2023届综述大赛参与 0.2分</t>
    </r>
  </si>
  <si>
    <t>广东农产品加工产业发展现状与趋势讲座 0.2分；食品学院第2023届综述大赛参与 0.2分</t>
  </si>
  <si>
    <t>（1）定向越野比赛 0.2分
（2）乒乓球选比 0.2分
（3）篮球选比 0.2分
（4）荧光夜跑活动 0.2分</t>
  </si>
  <si>
    <t>定向越野 0.2分；乒乓球选比 0.2分；篮球选比0.2分；荧光夜跑0.2分</t>
  </si>
  <si>
    <t>任锐</t>
  </si>
  <si>
    <r>
      <rPr>
        <sz val="11"/>
        <color theme="1"/>
        <rFont val="宋体"/>
        <charset val="134"/>
      </rPr>
      <t>班级心理委员</t>
    </r>
    <r>
      <rPr>
        <sz val="11"/>
        <color theme="1"/>
        <rFont val="宋体"/>
        <charset val="134"/>
      </rPr>
      <t>2</t>
    </r>
    <r>
      <rPr>
        <sz val="11"/>
        <color theme="1"/>
        <rFont val="宋体"/>
        <charset val="134"/>
      </rPr>
      <t>分</t>
    </r>
    <r>
      <rPr>
        <sz val="11"/>
        <color theme="1"/>
        <rFont val="宋体"/>
        <charset val="134"/>
      </rPr>
      <t xml:space="preserve">
2021</t>
    </r>
    <r>
      <rPr>
        <sz val="11"/>
        <color theme="1"/>
        <rFont val="宋体"/>
        <charset val="134"/>
      </rPr>
      <t>级硕士</t>
    </r>
    <r>
      <rPr>
        <sz val="11"/>
        <color theme="1"/>
        <rFont val="宋体"/>
        <charset val="134"/>
      </rPr>
      <t>5</t>
    </r>
    <r>
      <rPr>
        <sz val="11"/>
        <color theme="1"/>
        <rFont val="宋体"/>
        <charset val="134"/>
      </rPr>
      <t>班团支部获</t>
    </r>
    <r>
      <rPr>
        <sz val="11"/>
        <color theme="1"/>
        <rFont val="宋体"/>
        <charset val="134"/>
      </rPr>
      <t>“</t>
    </r>
    <r>
      <rPr>
        <sz val="11"/>
        <color theme="1"/>
        <rFont val="宋体"/>
        <charset val="134"/>
      </rPr>
      <t>先进团支部</t>
    </r>
    <r>
      <rPr>
        <sz val="11"/>
        <color theme="1"/>
        <rFont val="宋体"/>
        <charset val="134"/>
      </rPr>
      <t>” 0.25</t>
    </r>
    <r>
      <rPr>
        <sz val="11"/>
        <color theme="1"/>
        <rFont val="宋体"/>
        <charset val="134"/>
      </rPr>
      <t>分</t>
    </r>
    <r>
      <rPr>
        <sz val="11"/>
        <color theme="1"/>
        <rFont val="宋体"/>
        <charset val="134"/>
      </rPr>
      <t xml:space="preserve">
2022</t>
    </r>
    <r>
      <rPr>
        <sz val="11"/>
        <color theme="1"/>
        <rFont val="宋体"/>
        <charset val="134"/>
      </rPr>
      <t>年</t>
    </r>
    <r>
      <rPr>
        <sz val="11"/>
        <color theme="1"/>
        <rFont val="宋体"/>
        <charset val="134"/>
      </rPr>
      <t>11</t>
    </r>
    <r>
      <rPr>
        <sz val="11"/>
        <color theme="1"/>
        <rFont val="宋体"/>
        <charset val="134"/>
      </rPr>
      <t>月</t>
    </r>
    <r>
      <rPr>
        <sz val="11"/>
        <color theme="1"/>
        <rFont val="宋体"/>
        <charset val="134"/>
      </rPr>
      <t>27</t>
    </r>
    <r>
      <rPr>
        <sz val="11"/>
        <color theme="1"/>
        <rFont val="宋体"/>
        <charset val="134"/>
      </rPr>
      <t>日心理健康讲座</t>
    </r>
    <r>
      <rPr>
        <sz val="11"/>
        <color theme="1"/>
        <rFont val="宋体"/>
        <charset val="134"/>
      </rPr>
      <t xml:space="preserve"> 0.2</t>
    </r>
    <r>
      <rPr>
        <sz val="11"/>
        <color theme="1"/>
        <rFont val="宋体"/>
        <charset val="134"/>
      </rPr>
      <t>分</t>
    </r>
  </si>
  <si>
    <t>蔡敏珊</t>
  </si>
  <si>
    <r>
      <rPr>
        <sz val="11"/>
        <color theme="1"/>
        <rFont val="宋体"/>
        <charset val="134"/>
      </rPr>
      <t>青年大学习先进团支部</t>
    </r>
    <r>
      <rPr>
        <sz val="11"/>
        <color theme="1"/>
        <rFont val="宋体"/>
        <charset val="134"/>
      </rPr>
      <t xml:space="preserve"> 0.25</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</si>
  <si>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）食品学院第十届综述大赛参与</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）学者面对面</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）食品大讲堂</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）食品安全科普作品创作大赛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）心理健康讲座</t>
    </r>
    <r>
      <rPr>
        <sz val="11"/>
        <color theme="1"/>
        <rFont val="宋体"/>
        <charset val="134"/>
      </rPr>
      <t xml:space="preserve"> 0.2</t>
    </r>
    <r>
      <rPr>
        <sz val="11"/>
        <color theme="1"/>
        <rFont val="宋体"/>
        <charset val="134"/>
      </rPr>
      <t>分。</t>
    </r>
  </si>
  <si>
    <r>
      <rPr>
        <sz val="11"/>
        <color theme="1"/>
        <rFont val="宋体"/>
        <charset val="134"/>
      </rPr>
      <t>（</t>
    </r>
    <r>
      <rPr>
        <sz val="11"/>
        <color theme="1"/>
        <rFont val="宋体"/>
        <charset val="134"/>
      </rPr>
      <t>1</t>
    </r>
    <r>
      <rPr>
        <sz val="11"/>
        <color theme="1"/>
        <rFont val="宋体"/>
        <charset val="134"/>
      </rPr>
      <t>）参与食品学院院运会铅球项目比赛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2</t>
    </r>
    <r>
      <rPr>
        <sz val="11"/>
        <color theme="1"/>
        <rFont val="宋体"/>
        <charset val="134"/>
      </rPr>
      <t>）女子篮球选拔赛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3</t>
    </r>
    <r>
      <rPr>
        <sz val="11"/>
        <color theme="1"/>
        <rFont val="宋体"/>
        <charset val="134"/>
      </rPr>
      <t>）乒乓球选拔赛</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4</t>
    </r>
    <r>
      <rPr>
        <sz val="11"/>
        <color theme="1"/>
        <rFont val="宋体"/>
        <charset val="134"/>
      </rPr>
      <t>）定向越野</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t>
    </r>
    <r>
      <rPr>
        <sz val="11"/>
        <color theme="1"/>
        <rFont val="宋体"/>
        <charset val="134"/>
      </rPr>
      <t>5</t>
    </r>
    <r>
      <rPr>
        <sz val="11"/>
        <color theme="1"/>
        <rFont val="宋体"/>
        <charset val="134"/>
      </rPr>
      <t>）线上文体打卡活动</t>
    </r>
    <r>
      <rPr>
        <sz val="11"/>
        <color theme="1"/>
        <rFont val="宋体"/>
        <charset val="134"/>
      </rPr>
      <t xml:space="preserve"> 0.2</t>
    </r>
    <r>
      <rPr>
        <sz val="11"/>
        <color theme="1"/>
        <rFont val="宋体"/>
        <charset val="134"/>
      </rPr>
      <t>分。</t>
    </r>
  </si>
  <si>
    <t>梁杉</t>
  </si>
  <si>
    <t>（1）“先进团支部”称号 0.25分
（2）校级“五四红旗团支部”0.5分
（3）防电信网络诈骗研究生专场宣讲会 0.2分
（4）研究生心理健康讲座 0.2分</t>
  </si>
  <si>
    <t>线上活动打卡 0.2</t>
  </si>
  <si>
    <t>（1）参与院运动会女子100米 0.2分
（2）参与2022年食品学院乒乓球选拔赛 0.2分
（3）参与2022年食品学院女子篮球选拔赛 0.2分
（4）参与2022年定向越野女子团队积分赛 0.2分
（5）参与“线上文体打卡活动”音乐打卡活动 0.2分
（6）参与“线上文体打卡活动”体育打卡活动 0.2分</t>
  </si>
  <si>
    <t>杨静贤</t>
  </si>
  <si>
    <t xml:space="preserve">1）所在团支部获校级“五四红旗”集体荣誉表彰 0.5分 
（2）所在团支部获食品学院研究生青年大学习“先进团支部” 0.25分（3）参加心理健康讲座1次 0.2分 （4）参加研究生宿舍文明打卡活动 0.2分 （5）电信诈骗网络宣讲会 0.2分 </t>
  </si>
  <si>
    <t>（1）食品学院2023年综述大赛参与 0.2分 ；（2）食品学院实验技能创新大赛 0.2分；</t>
  </si>
  <si>
    <t>（1）参与食品学院定向越野比赛  0.2分；（2）参与食品学院乒乓球比赛  0.2分；</t>
  </si>
  <si>
    <t>杨小双</t>
  </si>
  <si>
    <t>193003032571</t>
  </si>
  <si>
    <t>（1）先进党支部 0.25</t>
  </si>
  <si>
    <t>（1）先进党支部 0.20</t>
  </si>
  <si>
    <t>（1）食品学院第12届综述大赛参与 0.2分
（2）参加2023 年“李锦记杯”大学生创新大赛1次 0.2分</t>
  </si>
  <si>
    <t>（1）参与食品学院院运会女子三级跳项目比赛 2022年10月29日 华山体育场  0.3分； 
（2）参加食品学院乒乓球选拔赛2022年9月23日 华山区乒乓球室 0.2分；
（3）参加第65届定向越野选拔赛（团队赛）2022年11月6日 0.2分；
（4）参加趣味运动会2023年5月28日 华山体育场 0.2分；
（5）参加荧光夜跑2023年6月11日 华山体育场 0.2分。
（6）参加线上文体打卡活动中的音乐打卡 2023年3月2日 0.2分
（7）参加线上文体活动中的体育打卡 2023年3月2日 0.2分</t>
  </si>
  <si>
    <r>
      <rPr>
        <sz val="11"/>
        <color theme="1"/>
        <rFont val="宋体"/>
        <charset val="134"/>
      </rPr>
      <t>（1）参与食品学院院运会女子三级跳项目比赛 2022年10月29日 华山体育场  0.3分； 
（2）参加食品学院乒乓球选拔赛2022年9月23日 华山区乒乓球室 0.2分；
（3）参加第65届定向越野选拔赛（团队赛）2022年11月6日 0.2分；
（4）参加趣味运动会2023年5月28日 华山体育场 0.2分；
（5）参加荧光夜跑2023年6月11日 华山体育场 0.2分。
（6）参加线上文体打卡活动中的音乐、体育打卡 2023年3月2日 0.2分</t>
    </r>
    <r>
      <rPr>
        <b/>
        <sz val="11"/>
        <color rgb="FFFF0000"/>
        <rFont val="宋体"/>
        <charset val="134"/>
      </rPr>
      <t xml:space="preserve"> （重复加分）</t>
    </r>
  </si>
  <si>
    <t>李益玲</t>
  </si>
  <si>
    <t>（1）五四红旗团支部 0.5分，（2）“先进团支部”班级 0.25分</t>
  </si>
  <si>
    <t>（1）农场品加工学术讲座0.2分，（2）11月7日心理健康讲座 0.2分，（3）“百里挑一”实验技能创新大赛0.2，（4）“李锦记”大学生创新大赛0.2（5）4.20防诈骗讲座 0.2（6）北大核心期刊食品质量检测学报发表《大豆蛋白纤维聚集体的体外消化特性》一文，接受时间2023.8.30，5分</t>
  </si>
  <si>
    <t>（1）农场品加工学术讲座0.2分，（2）11月7日心理健康讲座 0.2分，（3）“百里挑一”实验技能创新大赛0.2，（4）“李锦记”大学生创新大赛0.2（5）4.20防诈骗讲座 0.2（6）北大核心期刊食品质量检测学报发表《大豆蛋白纤维聚集体的体外消化特性》一文，接受时间2023.8.30，5分（无检索证明）</t>
  </si>
  <si>
    <t>（1）农场品加工学术讲座0.2分，（2）11月7日心理健康讲座 0.2分，（3）“百里挑一”实验技能创新大赛0.2，（4）“李锦记”大学生创新大赛0.2（5）4.20防诈骗讲座 0.2</t>
  </si>
  <si>
    <t>（1）2022年食品学院研究生铅球选拔赛参与 0.2分</t>
  </si>
  <si>
    <t>杨晓萍</t>
  </si>
  <si>
    <t>（1）食品学院先进团支部 0.25分；
（2）食品学院五四红旗团支部 0.25分；
（3）2022年11月2日食品大讲堂0.2分；
（4）2023年3月15日学者面对面0.2分；
（5）2023年4月20日防电信网络诈骗线下宣讲会0.2分；
（6）线上文体打卡活动0.2分。</t>
  </si>
  <si>
    <t>（1）食品学院第十二届综述大赛参与 0.2分；
（2）2023年“李锦记杯”大学生创新大赛0.2分；
（3）2022年第九届IFF营养与健康学生创新大赛0.2分。</t>
  </si>
  <si>
    <t>王清清</t>
  </si>
  <si>
    <t>（1）院级五四红旗团支部 0.25分  （2）院级“先进团支部”0.25分（3）学者面对面讲座 0.2分（4）防电信诈骗研究生专场宣讲会 0.2 分（5）食品大讲堂讲座0.2分（6）食品安全科普作品创作大赛观众0.2分</t>
  </si>
  <si>
    <t>（1）院级五四红旗团支部 0.25分  （2）院级“先进团支部”0.25分（3）学者面对面讲座 0.2分（4）防电信诈骗研究生专场宣讲会 0.2 分（5）食品安全科普作品创作大赛观众0.2分</t>
  </si>
  <si>
    <t>（1）食品学院十二届文献综述大赛参与 0.2分</t>
  </si>
  <si>
    <t>（1）食品学院十二届文献综述大赛参与 0.2分（2）食品大讲堂讲座0.2分</t>
  </si>
  <si>
    <t>（1）线上文体打卡活动0.2分</t>
  </si>
  <si>
    <t>综述比赛缺证明材料</t>
  </si>
  <si>
    <t>江俊梅</t>
  </si>
  <si>
    <r>
      <rPr>
        <sz val="11"/>
        <color rgb="FF000000"/>
        <rFont val="宋体"/>
        <charset val="134"/>
      </rPr>
      <t>2023</t>
    </r>
    <r>
      <rPr>
        <sz val="11"/>
        <color theme="1"/>
        <rFont val="宋体"/>
        <charset val="134"/>
      </rPr>
      <t>年</t>
    </r>
    <r>
      <rPr>
        <sz val="11"/>
        <color theme="1"/>
        <rFont val="宋体"/>
        <charset val="134"/>
      </rPr>
      <t>4</t>
    </r>
    <r>
      <rPr>
        <sz val="11"/>
        <color theme="1"/>
        <rFont val="宋体"/>
        <charset val="134"/>
      </rPr>
      <t>月</t>
    </r>
    <r>
      <rPr>
        <sz val="11"/>
        <color theme="1"/>
        <rFont val="宋体"/>
        <charset val="134"/>
      </rPr>
      <t>20</t>
    </r>
    <r>
      <rPr>
        <sz val="11"/>
        <color theme="1"/>
        <rFont val="宋体"/>
        <charset val="134"/>
      </rPr>
      <t>日防电信网络诈骗研究生专场宣讲会，</t>
    </r>
    <r>
      <rPr>
        <sz val="11"/>
        <color theme="1"/>
        <rFont val="宋体"/>
        <charset val="134"/>
      </rPr>
      <t>0.2</t>
    </r>
    <r>
      <rPr>
        <sz val="11"/>
        <color theme="1"/>
        <rFont val="宋体"/>
        <charset val="134"/>
      </rPr>
      <t>分</t>
    </r>
    <r>
      <rPr>
        <sz val="11"/>
        <color theme="1"/>
        <rFont val="宋体"/>
        <charset val="134"/>
      </rPr>
      <t>；</t>
    </r>
    <r>
      <rPr>
        <sz val="11"/>
        <color rgb="FFFF0000"/>
        <rFont val="宋体"/>
        <charset val="134"/>
      </rPr>
      <t>先进团支部0.25</t>
    </r>
    <r>
      <rPr>
        <sz val="11"/>
        <color theme="1"/>
        <rFont val="宋体"/>
        <charset val="134"/>
      </rPr>
      <t>f分</t>
    </r>
  </si>
  <si>
    <r>
      <rPr>
        <sz val="11"/>
        <color rgb="FFFF0000"/>
        <rFont val="宋体"/>
        <charset val="134"/>
      </rPr>
      <t>2023</t>
    </r>
    <r>
      <rPr>
        <sz val="11"/>
        <color theme="1"/>
        <rFont val="宋体"/>
        <charset val="134"/>
      </rPr>
      <t>年</t>
    </r>
    <r>
      <rPr>
        <sz val="11"/>
        <color theme="1"/>
        <rFont val="宋体"/>
        <charset val="134"/>
      </rPr>
      <t>4</t>
    </r>
    <r>
      <rPr>
        <sz val="11"/>
        <color theme="1"/>
        <rFont val="宋体"/>
        <charset val="134"/>
      </rPr>
      <t>月</t>
    </r>
    <r>
      <rPr>
        <sz val="11"/>
        <color theme="1"/>
        <rFont val="宋体"/>
        <charset val="134"/>
      </rPr>
      <t>20</t>
    </r>
    <r>
      <rPr>
        <sz val="11"/>
        <color theme="1"/>
        <rFont val="宋体"/>
        <charset val="134"/>
      </rPr>
      <t>日防电信网络诈骗研究生专场宣讲会，</t>
    </r>
    <r>
      <rPr>
        <sz val="11"/>
        <color theme="1"/>
        <rFont val="宋体"/>
        <charset val="134"/>
      </rPr>
      <t>0.2</t>
    </r>
    <r>
      <rPr>
        <sz val="11"/>
        <color theme="1"/>
        <rFont val="宋体"/>
        <charset val="134"/>
      </rPr>
      <t>分</t>
    </r>
    <r>
      <rPr>
        <sz val="11"/>
        <color theme="1"/>
        <rFont val="宋体"/>
        <charset val="134"/>
      </rPr>
      <t>；</t>
    </r>
    <r>
      <rPr>
        <sz val="11"/>
        <color rgb="FFFF0000"/>
        <rFont val="宋体"/>
        <charset val="134"/>
      </rPr>
      <t>先进团支部0.25</t>
    </r>
    <r>
      <rPr>
        <sz val="11"/>
        <color theme="1"/>
        <rFont val="宋体"/>
        <charset val="134"/>
      </rPr>
      <t>f分</t>
    </r>
  </si>
  <si>
    <r>
      <rPr>
        <sz val="11"/>
        <color theme="1"/>
        <rFont val="宋体"/>
        <charset val="134"/>
      </rPr>
      <t>2023</t>
    </r>
    <r>
      <rPr>
        <sz val="11"/>
        <color theme="1"/>
        <rFont val="宋体"/>
        <charset val="134"/>
      </rPr>
      <t>年</t>
    </r>
    <r>
      <rPr>
        <sz val="11"/>
        <color theme="1"/>
        <rFont val="宋体"/>
        <charset val="134"/>
      </rPr>
      <t>4</t>
    </r>
    <r>
      <rPr>
        <sz val="11"/>
        <color theme="1"/>
        <rFont val="宋体"/>
        <charset val="134"/>
      </rPr>
      <t>月</t>
    </r>
    <r>
      <rPr>
        <sz val="11"/>
        <color theme="1"/>
        <rFont val="宋体"/>
        <charset val="134"/>
      </rPr>
      <t>20</t>
    </r>
    <r>
      <rPr>
        <sz val="11"/>
        <color theme="1"/>
        <rFont val="宋体"/>
        <charset val="134"/>
      </rPr>
      <t>日防电信网络诈骗研究生专场宣讲会，</t>
    </r>
    <r>
      <rPr>
        <sz val="11"/>
        <color theme="1"/>
        <rFont val="宋体"/>
        <charset val="134"/>
      </rPr>
      <t>0.2</t>
    </r>
    <r>
      <rPr>
        <sz val="11"/>
        <color theme="1"/>
        <rFont val="宋体"/>
        <charset val="134"/>
      </rPr>
      <t>分；</t>
    </r>
    <r>
      <rPr>
        <sz val="11"/>
        <color rgb="FFFF0000"/>
        <rFont val="宋体"/>
        <charset val="134"/>
      </rPr>
      <t>先进团支部0.25</t>
    </r>
    <r>
      <rPr>
        <sz val="11"/>
        <color theme="1"/>
        <rFont val="宋体"/>
        <charset val="134"/>
      </rPr>
      <t>f</t>
    </r>
    <r>
      <rPr>
        <sz val="11"/>
        <color theme="1"/>
        <rFont val="宋体"/>
        <charset val="134"/>
      </rPr>
      <t>分</t>
    </r>
  </si>
  <si>
    <t>（1）  学术讲座，研究生学术论文决赛，0.2分；2022实验技能重新大赛，0.2分</t>
  </si>
  <si>
    <t xml:space="preserve">(1) 2022年食品学院乒乓球选拔赛 0.2分）（2）2022年食品学院篮球选拔赛0.2分（3）2022食品学院院运会100米0.2分（4）2022年定向越野初赛100米，0.2分 </t>
  </si>
  <si>
    <t>赵超凡</t>
  </si>
  <si>
    <t xml:space="preserve">（1）先进团支部0.25 分（2）参加心里健康讲座 0.2 分（3）参加专利辅导讲座0.2分 </t>
  </si>
  <si>
    <t>（1）先进团支部0.25 分（2）参加心里健康讲座 0.2 分</t>
  </si>
  <si>
    <t>（1）创客杯铜奖成员 0.8分</t>
  </si>
  <si>
    <t>（1）创客杯铜奖成员 0.8分 （2）专利辅导0.2</t>
  </si>
  <si>
    <t>（1）参加院乒乓球队选拔赛 0.2分</t>
  </si>
  <si>
    <t>心理知识竞赛和学者面对面属于集体活动，集体活动上限为1分，易班参与分与三等奖获奖分不可重复加分，乒乓球选拔缺证明材料</t>
  </si>
  <si>
    <t>汪楚婧</t>
  </si>
  <si>
    <r>
      <rPr>
        <sz val="11"/>
        <color rgb="FF000000"/>
        <rFont val="宋体"/>
        <charset val="134"/>
      </rPr>
      <t>（1）</t>
    </r>
    <r>
      <rPr>
        <sz val="11"/>
        <color rgb="FF000000"/>
        <rFont val="Arial"/>
        <family val="2"/>
      </rPr>
      <t xml:space="preserve">	</t>
    </r>
    <r>
      <rPr>
        <sz val="11"/>
        <color rgb="FF000000"/>
        <rFont val="宋体"/>
        <charset val="134"/>
      </rPr>
      <t>参加2023年3月15日学者面对面讲座1次 0.2分
（2）</t>
    </r>
    <r>
      <rPr>
        <sz val="11"/>
        <color rgb="FF000000"/>
        <rFont val="Arial"/>
        <family val="2"/>
      </rPr>
      <t xml:space="preserve">	</t>
    </r>
    <r>
      <rPr>
        <sz val="11"/>
        <color rgb="FF000000"/>
        <rFont val="宋体"/>
        <charset val="134"/>
      </rPr>
      <t>参加2022年11月27日心理健康讲座1次 0.2分
（3）</t>
    </r>
    <r>
      <rPr>
        <sz val="11"/>
        <color rgb="FF000000"/>
        <rFont val="Arial"/>
        <family val="2"/>
      </rPr>
      <t xml:space="preserve">	</t>
    </r>
    <r>
      <rPr>
        <sz val="11"/>
        <color rgb="FF000000"/>
        <rFont val="宋体"/>
        <charset val="134"/>
      </rPr>
      <t>2021级硕士1班团支部2022-2023年度华南农业大学“五四红旗团支部”称号 0.5分
（4）</t>
    </r>
    <r>
      <rPr>
        <sz val="11"/>
        <color rgb="FF000000"/>
        <rFont val="Arial"/>
        <family val="2"/>
      </rPr>
      <t xml:space="preserve">	</t>
    </r>
    <r>
      <rPr>
        <sz val="11"/>
        <color rgb="FF000000"/>
        <rFont val="宋体"/>
        <charset val="134"/>
      </rPr>
      <t>“青年大学习”先进团支部 0.25分
（5）</t>
    </r>
    <r>
      <rPr>
        <sz val="11"/>
        <color rgb="FF000000"/>
        <rFont val="Arial"/>
        <family val="2"/>
      </rPr>
      <t xml:space="preserve">	</t>
    </r>
    <r>
      <rPr>
        <sz val="11"/>
        <color rgb="FF000000"/>
        <rFont val="宋体"/>
        <charset val="134"/>
      </rPr>
      <t>功能食品研究生第二党支部荣获“先进党支部”称号 0.5分</t>
    </r>
  </si>
  <si>
    <r>
      <rPr>
        <sz val="11"/>
        <color rgb="FFFF0000"/>
        <rFont val="宋体"/>
        <charset val="134"/>
      </rPr>
      <t>（1）</t>
    </r>
    <r>
      <rPr>
        <sz val="11"/>
        <color rgb="FFFF0000"/>
        <rFont val="Arial"/>
        <family val="2"/>
      </rPr>
      <t xml:space="preserve">	</t>
    </r>
    <r>
      <rPr>
        <sz val="11"/>
        <color rgb="FFFF0000"/>
        <rFont val="宋体"/>
        <charset val="134"/>
      </rPr>
      <t>参加2023年3月15日学者面对面讲座1次 0.2分
（2）</t>
    </r>
    <r>
      <rPr>
        <sz val="11"/>
        <color rgb="FFFF0000"/>
        <rFont val="Arial"/>
        <family val="2"/>
      </rPr>
      <t xml:space="preserve">	</t>
    </r>
    <r>
      <rPr>
        <sz val="11"/>
        <color rgb="FFFF0000"/>
        <rFont val="宋体"/>
        <charset val="134"/>
      </rPr>
      <t>参加2022年11月27日心理健康讲座1次 0.2分
（3）</t>
    </r>
    <r>
      <rPr>
        <sz val="11"/>
        <color rgb="FFFF0000"/>
        <rFont val="Arial"/>
        <family val="2"/>
      </rPr>
      <t xml:space="preserve">	</t>
    </r>
    <r>
      <rPr>
        <sz val="11"/>
        <color rgb="FFFF0000"/>
        <rFont val="宋体"/>
        <charset val="134"/>
      </rPr>
      <t>2021级硕士1班团支部2022-2023年度华南农业大学“五四红旗团支部”称号 0.5分
（4）</t>
    </r>
    <r>
      <rPr>
        <sz val="11"/>
        <color rgb="FFFF0000"/>
        <rFont val="Arial"/>
        <family val="2"/>
      </rPr>
      <t xml:space="preserve">	</t>
    </r>
    <r>
      <rPr>
        <sz val="11"/>
        <color rgb="FFFF0000"/>
        <rFont val="宋体"/>
        <charset val="134"/>
      </rPr>
      <t>“青年大学习”先进团支部 0.25分
（5）</t>
    </r>
    <r>
      <rPr>
        <sz val="11"/>
        <color rgb="FFFF0000"/>
        <rFont val="Arial"/>
        <family val="2"/>
      </rPr>
      <t xml:space="preserve">	</t>
    </r>
    <r>
      <rPr>
        <sz val="11"/>
        <color rgb="FFFF0000"/>
        <rFont val="宋体"/>
        <charset val="134"/>
      </rPr>
      <t>功能食品研究生第二党支部荣获“先进党支部”称号 0.5分</t>
    </r>
  </si>
  <si>
    <r>
      <rPr>
        <sz val="11"/>
        <color rgb="FF000000"/>
        <rFont val="宋体"/>
        <charset val="134"/>
      </rPr>
      <t>（1）</t>
    </r>
    <r>
      <rPr>
        <sz val="11"/>
        <color rgb="FF0070C0"/>
        <rFont val="Arial"/>
        <family val="2"/>
      </rPr>
      <t xml:space="preserve">	</t>
    </r>
    <r>
      <rPr>
        <sz val="11"/>
        <color rgb="FF0070C0"/>
        <rFont val="宋体"/>
        <charset val="134"/>
      </rPr>
      <t>参加2023年3月15日学者面对面讲座1次 0.2分
（2）</t>
    </r>
    <r>
      <rPr>
        <sz val="11"/>
        <color rgb="FF0070C0"/>
        <rFont val="Arial"/>
        <family val="2"/>
      </rPr>
      <t xml:space="preserve">	</t>
    </r>
    <r>
      <rPr>
        <sz val="11"/>
        <color rgb="FF0070C0"/>
        <rFont val="宋体"/>
        <charset val="134"/>
      </rPr>
      <t>参加2022年11月27日心理健康讲座1次 0.2分
（3）</t>
    </r>
    <r>
      <rPr>
        <sz val="11"/>
        <color rgb="FF0070C0"/>
        <rFont val="Arial"/>
        <family val="2"/>
      </rPr>
      <t xml:space="preserve">	</t>
    </r>
    <r>
      <rPr>
        <sz val="11"/>
        <color rgb="FF0070C0"/>
        <rFont val="宋体"/>
        <charset val="134"/>
      </rPr>
      <t>2021级硕士1班团支部2022-2023年度华南农业大学“五四红旗团支部”称号 0.5分
（4）</t>
    </r>
    <r>
      <rPr>
        <sz val="11"/>
        <color rgb="FF0070C0"/>
        <rFont val="Arial"/>
        <family val="2"/>
      </rPr>
      <t xml:space="preserve">	</t>
    </r>
    <r>
      <rPr>
        <sz val="11"/>
        <color rgb="FF0070C0"/>
        <rFont val="宋体"/>
        <charset val="134"/>
      </rPr>
      <t>“青年大学习”先进团支部 0.25分
（5）</t>
    </r>
    <r>
      <rPr>
        <sz val="11"/>
        <color rgb="FF0070C0"/>
        <rFont val="Arial"/>
        <family val="2"/>
      </rPr>
      <t xml:space="preserve">	</t>
    </r>
    <r>
      <rPr>
        <sz val="11"/>
        <color rgb="FF0070C0"/>
        <rFont val="宋体"/>
        <charset val="134"/>
      </rPr>
      <t>功能食品研究生第二党支部荣获“先进党支部”称号 0.25分</t>
    </r>
  </si>
  <si>
    <t>参加2022年12月14日 广东农产品加工产业发展现在与趋势讲座1次 0.2分</t>
  </si>
  <si>
    <t>邱健</t>
  </si>
  <si>
    <r>
      <rPr>
        <sz val="11"/>
        <color rgb="FF000000"/>
        <rFont val="宋体"/>
        <charset val="134"/>
      </rPr>
      <t>(1)</t>
    </r>
    <r>
      <rPr>
        <sz val="11"/>
        <color rgb="FF000000"/>
        <rFont val="Arial"/>
        <family val="2"/>
      </rPr>
      <t xml:space="preserve">	</t>
    </r>
    <r>
      <rPr>
        <sz val="11"/>
        <color rgb="FF000000"/>
        <rFont val="宋体"/>
        <charset val="134"/>
      </rPr>
      <t>“五四红旗团支部” 称号 0.5分；（2）先进团支部 0.25分（3）“学习二十大、永远跟党走、奋进新进程”三等奖 0.20分</t>
    </r>
  </si>
  <si>
    <t>（1）丁颖杯发明创新大赛 0.2分</t>
  </si>
  <si>
    <t>（1）参加食品学院运动会“100米赛跑”比赛 0.2分
（2）定向越野初赛 0.2分</t>
  </si>
  <si>
    <t>郑世钧</t>
  </si>
  <si>
    <t>（1）21级硕士7班先进团支部 0.25
（2）心理健康非学术讲座 0.2
（3）防电信网络诈骗宣讲会 0.2
（4）食品学院功能食品第一党支部先进党支部 0.2</t>
  </si>
  <si>
    <t>（1）21级硕士7班先进团支部 0.25
（2）心理健康非学术讲座 0.2
（3）防电信网络诈骗宣讲会 0.2
（4）食品学院功能食品第一党支部先进党支部 0.2（5）学者面对面0.2 （6）线上打卡0.2</t>
  </si>
  <si>
    <t>（1）学者面对面活动讲座 0.2
（2）12.14农产品加工学术讲座 0.2
（3）脑电科学研究会议 0.2</t>
  </si>
  <si>
    <t xml:space="preserve">（2）12.14农产品加工学术讲座 0.2
</t>
  </si>
  <si>
    <t>（1）参与食品学院院运会100米预赛 0.3
（2）第一期研究生荧光夜跑 0.2（3）2022食品学院研究生乒乓球选拔赛 0.2
（4）定向越野 0.2
（5）第二届迷宫定向越野 0.2
（6）学生会线上文体音乐打卡 0.2
（7）学生会线上文体体育打卡 0.2</t>
  </si>
  <si>
    <t xml:space="preserve">（1）参与食品学院院运会100米预赛 0.3
（2）第一期研究生荧光夜跑 0.2（3）2022食品学院研究生乒乓球选拔赛 0.2
（4）定向越野 0.2
（5）第二届迷宫定向越野 0.2
（6）学生会线上文体音乐打卡 0.2
</t>
  </si>
  <si>
    <t>体育、音乐打卡重复、打卡活动属于集体活动，位置移动（不扣分），体育无证明材料</t>
  </si>
  <si>
    <t>蓝国玮</t>
  </si>
  <si>
    <t>五四红旗团支部 0.5分；4月20日防电信网络诈骗研究生专场宣讲会 0.2分；先进团支部 0.25分;11月2 食品大讲堂0.2</t>
  </si>
  <si>
    <t>（1）2022年食品学院研究生乒乓球队选拔赛</t>
  </si>
  <si>
    <t>缪水娣</t>
  </si>
  <si>
    <t>张菊梅</t>
  </si>
  <si>
    <r>
      <rPr>
        <sz val="11"/>
        <color rgb="FF000000"/>
        <rFont val="宋体"/>
        <charset val="134"/>
      </rPr>
      <t>（1）</t>
    </r>
    <r>
      <rPr>
        <sz val="11"/>
        <color rgb="FF000000"/>
        <rFont val="Arial"/>
        <family val="2"/>
      </rPr>
      <t xml:space="preserve">	</t>
    </r>
    <r>
      <rPr>
        <sz val="11"/>
        <color rgb="FF000000"/>
        <rFont val="宋体"/>
        <charset val="134"/>
      </rPr>
      <t>2023年4月20日防电信网络诈骗研究生专场宣讲会 0.2分 
（2）</t>
    </r>
    <r>
      <rPr>
        <sz val="11"/>
        <color rgb="FF000000"/>
        <rFont val="Arial"/>
        <family val="2"/>
      </rPr>
      <t xml:space="preserve">	</t>
    </r>
    <r>
      <rPr>
        <sz val="11"/>
        <color rgb="FF000000"/>
        <rFont val="宋体"/>
        <charset val="134"/>
      </rPr>
      <t>“先进团支部”班级 0.25分</t>
    </r>
  </si>
  <si>
    <t>（1）  2023年4月20日防电信网络诈骗研究生专场宣讲会 0.2分 （2）先进团支部”班级 0.25分</t>
  </si>
  <si>
    <t>（1）食品学院第十二届综述大赛 0.2分</t>
  </si>
  <si>
    <r>
      <rPr>
        <sz val="11"/>
        <color rgb="FF000000"/>
        <rFont val="宋体"/>
        <charset val="134"/>
      </rPr>
      <t xml:space="preserve">
（1）</t>
    </r>
    <r>
      <rPr>
        <sz val="11"/>
        <color rgb="FF000000"/>
        <rFont val="Arial"/>
        <family val="2"/>
      </rPr>
      <t xml:space="preserve">	</t>
    </r>
    <r>
      <rPr>
        <sz val="11"/>
        <color rgb="FF000000"/>
        <rFont val="宋体"/>
        <charset val="134"/>
      </rPr>
      <t>定向越野初赛 0.2分 
（2）</t>
    </r>
    <r>
      <rPr>
        <sz val="11"/>
        <color rgb="FF000000"/>
        <rFont val="Arial"/>
        <family val="2"/>
      </rPr>
      <t xml:space="preserve">	</t>
    </r>
    <r>
      <rPr>
        <sz val="11"/>
        <color rgb="FF000000"/>
        <rFont val="宋体"/>
        <charset val="134"/>
      </rPr>
      <t>2022年食品学院研究生乒乓球队选拔赛 0.2分
（3）</t>
    </r>
    <r>
      <rPr>
        <sz val="11"/>
        <color rgb="FF000000"/>
        <rFont val="Arial"/>
        <family val="2"/>
      </rPr>
      <t xml:space="preserve">	</t>
    </r>
    <r>
      <rPr>
        <sz val="11"/>
        <color rgb="FF000000"/>
        <rFont val="宋体"/>
        <charset val="134"/>
      </rPr>
      <t>2023年华南农业大学第二期研究生荧光夜跑活动 0.2分</t>
    </r>
  </si>
  <si>
    <t>（1）  定向越野初赛 0.2分 （2）  2022年食品学院研究生乒乓球队选拔赛 0.2分（3）2023年华南农业大学第二期研究生荧光夜跑活动 0.2分</t>
  </si>
  <si>
    <t>梁颖琳</t>
  </si>
  <si>
    <t>先进团支部 0.2分</t>
  </si>
  <si>
    <t>（1）电信诈骗宣讲会 0.2 （2）11.10专利讲座 0.2 （3）食品十二届综述大赛 0.2分</t>
  </si>
  <si>
    <t xml:space="preserve">
2023年华南农业大学第二学期研究生荧光夜跑 0.2分 -“线上文体打卡活动” 0.2</t>
  </si>
  <si>
    <t>刘诗泳</t>
  </si>
  <si>
    <t>五四红旗团支部；先进团支部；电信诈骗宣讲会</t>
  </si>
  <si>
    <t>五四红旗团支部0.5；先进团支部0.25；电信诈骗宣讲会0.2</t>
  </si>
  <si>
    <t>文献综述大赛</t>
  </si>
  <si>
    <t>黄开胤</t>
  </si>
  <si>
    <t>18677773617</t>
  </si>
  <si>
    <t>（1）校级“五四团支部”称号
0.5分
（2）2023年4月20日防电信诈骗讲座  0.2分
（3）食品学院研究生“青年大学习”先进团支部班级    0.25分</t>
  </si>
  <si>
    <t xml:space="preserve">1）食品学院第十二届综述大赛参与 0.2分 </t>
  </si>
  <si>
    <t>向四意</t>
  </si>
  <si>
    <t>（1）2022年11月2日食品大讲堂讲座 0.2分（2）2022年11月27日心理健康讲座 0.2分 （3）2023年4月20日 防电信网络诈骗研究生专场宣讲会 0.2分 （4）（2）院级先进团支部  0.25分</t>
  </si>
  <si>
    <t>（1）食品学院第十二届综述大赛参与 0.2分</t>
  </si>
  <si>
    <t>集体活动上限1分，互联网＋无学院章或公众号推文证明</t>
  </si>
  <si>
    <t>汤夕瑶</t>
  </si>
  <si>
    <t>（1）2022-2023学年食品学院研究生“青年大学习”先进团支部，0.25分
（2）2023年4月20日防电信网络诈骗研究生专场宣讲会，0.2分
（3）2022年11月27日心理健康讲座，0.2分</t>
  </si>
  <si>
    <t>（1）2022年12月14日广东农产品加工产业发展现状与趋势讲座，0.2分；（2）2022年11月10日专利辅导讲座，0.2分；（3）北大核心期刊：酒糟结合多酚的抗氧化性及其对α-淀粉酶的荧光特性影响，第一作者，5分</t>
  </si>
  <si>
    <t>文章没有检索证明，不加分</t>
  </si>
  <si>
    <t>朱玮玮</t>
  </si>
  <si>
    <t>（1）先进团支部，0.25分；（2）参与华南农业大学防电信诈骗研究生专场宣讲会，0.2分；（3）心理健康讲座，0.2分</t>
  </si>
  <si>
    <t>（1）食品学院第十二届综述大赛参与，0.2分</t>
  </si>
  <si>
    <t>（1）参与华南农业大学线上文体打卡活动</t>
  </si>
  <si>
    <t>孙嘉仪</t>
  </si>
  <si>
    <t>13790112893</t>
  </si>
  <si>
    <t>（1）所在团支部获校级“五四红旗”集体荣誉表彰 0.5分 
（2）所在团支部获食品学院研究生青年大学习“先进团支部” 0.25分
 （3）所在党支部获食品学院“先进党支部” 0.25分</t>
  </si>
  <si>
    <t>食品加工 与安全</t>
  </si>
  <si>
    <t>陈晓</t>
  </si>
  <si>
    <t>（1）五四红旗团支部 0.5 
（2）先进团支部0.25分</t>
  </si>
  <si>
    <t>食品学院第12届综述大赛参与 0.2分</t>
  </si>
  <si>
    <t>郭浩旭</t>
  </si>
  <si>
    <t>（1）五四红旗团支部 0.5分
（2）防电信网络诈骗研究生专场宣讲会 0.2分
（3）先进团支部 0.25分</t>
  </si>
  <si>
    <t>姚艺深</t>
  </si>
  <si>
    <t>（1）参加2022年11月27日心理健康讲座  0.2分；（2）参加2023年4月20日防电信网络诈骗研究生专场宣讲会  0.2分；（3）先进团支部  0.25分</t>
  </si>
  <si>
    <r>
      <rPr>
        <sz val="12"/>
        <color theme="1"/>
        <rFont val="宋体"/>
        <charset val="134"/>
      </rPr>
      <t>参与2022-2023年华南农业大学研究生足球赛</t>
    </r>
    <r>
      <rPr>
        <sz val="10.5"/>
        <color theme="1"/>
        <rFont val="宋体"/>
        <charset val="134"/>
      </rPr>
      <t xml:space="preserve"> </t>
    </r>
    <r>
      <rPr>
        <sz val="12"/>
        <color theme="1"/>
        <rFont val="宋体"/>
        <charset val="134"/>
      </rPr>
      <t xml:space="preserve"> 0.2分</t>
    </r>
  </si>
  <si>
    <t>徐美琪</t>
  </si>
  <si>
    <t>（1）食品学院第十二届综述大赛 0.2分；（2）2022年11月10日专利辅导讲座 0.2分；（3）2022年11月2日食品大讲堂 0.2分</t>
  </si>
  <si>
    <t>陈伙带</t>
  </si>
  <si>
    <t>（1）参加电信网络诈骗研究生专场宣讲会1次 0.2分</t>
  </si>
  <si>
    <t>参加电信网络诈骗研究生专场宣讲会1次 0.2分</t>
  </si>
  <si>
    <t>（1） 参与定向越野初赛 男女团体赛  0.2分； 
（2） 2022年院运会提前赛 女子引体向上 0.2分；
（3） 2022年乒乓球队选拔赛 0.2分</t>
  </si>
  <si>
    <r>
      <rPr>
        <sz val="11"/>
        <color rgb="FFFF0000"/>
        <rFont val="宋体"/>
        <charset val="134"/>
      </rPr>
      <t>（1）</t>
    </r>
    <r>
      <rPr>
        <sz val="11"/>
        <color rgb="FFFF0000"/>
        <rFont val="Arial"/>
        <family val="2"/>
      </rPr>
      <t xml:space="preserve">	</t>
    </r>
    <r>
      <rPr>
        <sz val="11"/>
        <color rgb="FFFF0000"/>
        <rFont val="宋体"/>
        <charset val="134"/>
      </rPr>
      <t>参与定向越野初赛 男女团体赛  0.2分； 
（2）</t>
    </r>
    <r>
      <rPr>
        <sz val="11"/>
        <color rgb="FFFF0000"/>
        <rFont val="Arial"/>
        <family val="2"/>
      </rPr>
      <t xml:space="preserve">	</t>
    </r>
    <r>
      <rPr>
        <sz val="11"/>
        <color rgb="FFFF0000"/>
        <rFont val="宋体"/>
        <charset val="134"/>
      </rPr>
      <t>2022年院运会提前赛 女子引体向上 0.2分；
（3）</t>
    </r>
    <r>
      <rPr>
        <sz val="11"/>
        <color rgb="FFFF0000"/>
        <rFont val="Arial"/>
        <family val="2"/>
      </rPr>
      <t xml:space="preserve">	</t>
    </r>
    <r>
      <rPr>
        <sz val="11"/>
        <color rgb="FFFF0000"/>
        <rFont val="宋体"/>
        <charset val="134"/>
      </rPr>
      <t>2022年乒乓球队选拔赛 0.2分</t>
    </r>
  </si>
  <si>
    <t>李仕培</t>
  </si>
  <si>
    <t>1.“五星红旗团支部”称号，0.5分；2. 先进团支部，0.2分</t>
  </si>
  <si>
    <t>1.“五星红旗团支部”称号，0.5分；2. 先进团支部，0.25分</t>
  </si>
  <si>
    <t>杨静兰</t>
  </si>
  <si>
    <t xml:space="preserve">（1）五四红旗团支部 0.5 （2）先进团支部0.25
</t>
  </si>
  <si>
    <t>（1）五四红旗团支部 0.5 （2）先进团支部0.25</t>
  </si>
  <si>
    <t>温树森</t>
  </si>
  <si>
    <t>13502661640</t>
  </si>
  <si>
    <t>（1）所在团支部获校级“五四红旗”集体荣誉表彰 0.5分 
（2）所在团支部获食品学院研究生青年大学习“先进团支部” 0.25分</t>
  </si>
  <si>
    <t>张逸锋</t>
  </si>
  <si>
    <t>15816709486</t>
  </si>
  <si>
    <t>（1）所在班级团支部获 华南农业大学“五四红旗团支部”    0.5分
（2）所在班级评为“先进团支部”  0.25分</t>
  </si>
  <si>
    <t>陈俊杰</t>
  </si>
  <si>
    <t>（1）先进团支部0.25分
（2）专利辅导讲座  0.2分
（3）防电信诈骗研究生专场 0.2分</t>
  </si>
  <si>
    <t>（1）先进团支部0.25分
（2）专利辅导讲座  0.2分
防电信诈骗研究生专场 0.2分</t>
  </si>
  <si>
    <t>（1）先进团支部0.25分
（2）防电信诈骗研究生专场 0.2分</t>
  </si>
  <si>
    <r>
      <rPr>
        <sz val="11"/>
        <color rgb="FF000000"/>
        <rFont val="宋体"/>
        <charset val="134"/>
      </rPr>
      <t>（1）</t>
    </r>
    <r>
      <rPr>
        <sz val="12"/>
        <color rgb="FF000000"/>
        <rFont val="宋体"/>
        <charset val="134"/>
      </rPr>
      <t>食品学院第十二届综述大赛参与</t>
    </r>
    <r>
      <rPr>
        <sz val="12"/>
        <color rgb="FF000000"/>
        <rFont val="宋体"/>
        <charset val="134"/>
      </rPr>
      <t xml:space="preserve"> 0.2</t>
    </r>
    <r>
      <rPr>
        <sz val="12"/>
        <color rgb="FF000000"/>
        <rFont val="宋体"/>
        <charset val="134"/>
      </rPr>
      <t>分</t>
    </r>
  </si>
  <si>
    <t>黄华丹</t>
  </si>
  <si>
    <t>贺丽苹</t>
  </si>
  <si>
    <r>
      <rPr>
        <sz val="11"/>
        <color rgb="FF000000"/>
        <rFont val="宋体"/>
        <charset val="134"/>
      </rPr>
      <t>（1）所在团支部获得“先进团支部”</t>
    </r>
    <r>
      <rPr>
        <sz val="11"/>
        <color rgb="FFFF0000"/>
        <rFont val="宋体"/>
        <charset val="134"/>
      </rPr>
      <t>0.25分</t>
    </r>
  </si>
  <si>
    <t>（1）所在团支部获得“先进团支部”0.25分</t>
  </si>
  <si>
    <t>（1）所在团支部获得“先进团支部”0.25分；（2）心理讲座</t>
  </si>
  <si>
    <t>（1）参与心理健康讲座0.2分</t>
  </si>
  <si>
    <t>参与心理健康讲座是集体活动</t>
  </si>
  <si>
    <t>（1）参与院运会提前赛仰卧起坐0.3分</t>
  </si>
  <si>
    <r>
      <rPr>
        <sz val="11"/>
        <color rgb="FFFF0000"/>
        <rFont val="宋体"/>
        <charset val="134"/>
      </rPr>
      <t>（1）参与院运会提前赛仰卧起坐</t>
    </r>
    <r>
      <rPr>
        <strike/>
        <sz val="11"/>
        <color rgb="FFFF0000"/>
        <rFont val="宋体"/>
        <charset val="134"/>
      </rPr>
      <t xml:space="preserve"> 0.3分</t>
    </r>
    <r>
      <rPr>
        <sz val="11"/>
        <color rgb="FFFF0000"/>
        <rFont val="宋体"/>
        <charset val="134"/>
      </rPr>
      <t>；参与分为0.2</t>
    </r>
  </si>
  <si>
    <t>徐佳豪</t>
  </si>
  <si>
    <t>（1）参加4.20 防电信诈骗讲座0.2分（2）先进团支部 0.25分</t>
  </si>
  <si>
    <t>（1）参加12.14农产品加工学术讲座0.2分</t>
  </si>
  <si>
    <t>杨佳佳</t>
  </si>
  <si>
    <r>
      <rPr>
        <sz val="11"/>
        <color theme="1"/>
        <rFont val="宋体"/>
        <charset val="134"/>
      </rPr>
      <t xml:space="preserve">22.11.27 </t>
    </r>
    <r>
      <rPr>
        <sz val="11"/>
        <color theme="1"/>
        <rFont val="宋体"/>
        <charset val="134"/>
      </rPr>
      <t>心理健康讲座</t>
    </r>
    <r>
      <rPr>
        <sz val="11"/>
        <color theme="1"/>
        <rFont val="宋体"/>
        <charset val="134"/>
      </rPr>
      <t xml:space="preserve"> 0.2</t>
    </r>
    <r>
      <rPr>
        <sz val="11"/>
        <color theme="1"/>
        <rFont val="宋体"/>
        <charset val="134"/>
      </rPr>
      <t>分</t>
    </r>
    <r>
      <rPr>
        <sz val="11"/>
        <color theme="1"/>
        <rFont val="宋体"/>
        <charset val="134"/>
      </rPr>
      <t xml:space="preserve">
22.12.14 </t>
    </r>
    <r>
      <rPr>
        <sz val="11"/>
        <color theme="1"/>
        <rFont val="宋体"/>
        <charset val="134"/>
      </rPr>
      <t>广东农产品加工产业发展现状与趋势讲座</t>
    </r>
    <r>
      <rPr>
        <sz val="11"/>
        <color theme="1"/>
        <rFont val="宋体"/>
        <charset val="134"/>
      </rPr>
      <t xml:space="preserve"> 0.2</t>
    </r>
    <r>
      <rPr>
        <sz val="11"/>
        <color theme="1"/>
        <rFont val="宋体"/>
        <charset val="134"/>
      </rPr>
      <t>分</t>
    </r>
    <r>
      <rPr>
        <sz val="11"/>
        <color theme="1"/>
        <rFont val="宋体"/>
        <charset val="134"/>
      </rPr>
      <t xml:space="preserve">
“</t>
    </r>
    <r>
      <rPr>
        <sz val="11"/>
        <color theme="1"/>
        <rFont val="宋体"/>
        <charset val="134"/>
      </rPr>
      <t>青年大学习</t>
    </r>
    <r>
      <rPr>
        <sz val="11"/>
        <color theme="1"/>
        <rFont val="宋体"/>
        <charset val="134"/>
      </rPr>
      <t>”</t>
    </r>
    <r>
      <rPr>
        <sz val="11"/>
        <color theme="1"/>
        <rFont val="宋体"/>
        <charset val="134"/>
      </rPr>
      <t>先进团支部</t>
    </r>
    <r>
      <rPr>
        <sz val="11"/>
        <color theme="1"/>
        <rFont val="宋体"/>
        <charset val="134"/>
      </rPr>
      <t xml:space="preserve"> 0.25</t>
    </r>
    <r>
      <rPr>
        <sz val="11"/>
        <color theme="1"/>
        <rFont val="宋体"/>
        <charset val="134"/>
      </rPr>
      <t>分</t>
    </r>
  </si>
  <si>
    <t>陈小丹</t>
  </si>
  <si>
    <r>
      <rPr>
        <sz val="11"/>
        <color theme="1"/>
        <rFont val="宋体"/>
        <charset val="134"/>
      </rPr>
      <t>1.</t>
    </r>
    <r>
      <rPr>
        <sz val="11"/>
        <color theme="1"/>
        <rFont val="宋体"/>
        <charset val="134"/>
      </rPr>
      <t>参加</t>
    </r>
    <r>
      <rPr>
        <sz val="11"/>
        <color theme="1"/>
        <rFont val="宋体"/>
        <charset val="134"/>
      </rPr>
      <t>2023</t>
    </r>
    <r>
      <rPr>
        <sz val="11"/>
        <color theme="1"/>
        <rFont val="宋体"/>
        <charset val="134"/>
      </rPr>
      <t>年综述大赛评审</t>
    </r>
    <r>
      <rPr>
        <sz val="11"/>
        <color theme="1"/>
        <rFont val="宋体"/>
        <charset val="134"/>
      </rPr>
      <t xml:space="preserve"> 0.2</t>
    </r>
    <r>
      <rPr>
        <sz val="11"/>
        <color theme="1"/>
        <rFont val="宋体"/>
        <charset val="134"/>
      </rPr>
      <t>；</t>
    </r>
    <r>
      <rPr>
        <sz val="11"/>
        <color theme="1"/>
        <rFont val="宋体"/>
        <charset val="134"/>
      </rPr>
      <t>2.</t>
    </r>
    <r>
      <rPr>
        <sz val="11"/>
        <color theme="1"/>
        <rFont val="宋体"/>
        <charset val="134"/>
      </rPr>
      <t>先进团支部加分</t>
    </r>
    <r>
      <rPr>
        <sz val="11"/>
        <color theme="1"/>
        <rFont val="宋体"/>
        <charset val="134"/>
      </rPr>
      <t>0.25</t>
    </r>
  </si>
  <si>
    <t>吴家琳</t>
  </si>
  <si>
    <t>班级被评为“先进团支部”，0.25分</t>
  </si>
  <si>
    <t>温金曲</t>
  </si>
  <si>
    <t>0.00</t>
  </si>
  <si>
    <t>程健恒</t>
  </si>
  <si>
    <t>谢嘉丽</t>
  </si>
  <si>
    <t>莫凯棋</t>
  </si>
  <si>
    <t>21级博士班</t>
  </si>
  <si>
    <t>王东伟</t>
  </si>
  <si>
    <t>全日制学术博士</t>
  </si>
  <si>
    <t>（1）班长 3分；
（2）参加“防电信网络诈骗研究生宣讲会” 0.2分；</t>
  </si>
  <si>
    <t>（1）SCI 1区“Fabrication and application of pickering emulsion stabilized by high pressure homogenization modified longan shell nanofiber” 高被引论文，2023， 30分
（2） SCI 1区“Impact of non-thermal modifications on the physicochemical properties and functionality of litchi pomace dietary fibre”2023， 30分
（3）SCI 1区“GABA and fermented litchi juice enriched with GABA promote the beneficial effects in ameliorating obesity by regulating the gut microbiota in HFD-induced mice”封面论文，2023， 30分
（4）SCI 2区“Elucidating the effects of Lactobacillus plantarum fermentation on the aroma profiles of pasteurized litchi juice using multi-scale molecular sensory science”，2023， 24分</t>
  </si>
  <si>
    <t>（1）参与华南农业大学两院排球赛荣获第二名  1.6分；
（2）食品学院运动会5000米 0.2分 ；
（3）食品学院趣味运动会 0.2分</t>
  </si>
  <si>
    <t xml:space="preserve">初审：王东伟 方如玉
</t>
  </si>
  <si>
    <t>陈方圆 刘敏玲</t>
  </si>
  <si>
    <t>彭东</t>
  </si>
  <si>
    <t>（1）SCI 1区（Characterization of antidiabetic effects of Dendrobium officinale derivatives in a mouse model of type 2 diabetes mellitus，Food Chemistry,202303,排序第一） 30分；
（2）SCI 1区（Interactions between Fuzi (Aconiti Lateralis Radix Preparata) total alkaloids and Fuzi starch: Structural, physicochemical, and rheological properties，LWT，202306，排序第一）30分；
（3）EI (黄鱼鱼鳔肽分离及其诱导前列腺癌DU-145 细胞凋亡的机制，中国食品学报，202302，作者排序第一) 9分；
（4）发明专利授权（一种改善视力的组合物，中国专利，202304，作者排序第二（导师第一）） 8分：
（5）发明专利公开（黄花鱼鱼鳔多肽及其应用，中国专利，202305，作者排序第二（导师第一））4 分。</t>
  </si>
  <si>
    <t>曹雪铭</t>
  </si>
  <si>
    <r>
      <rPr>
        <sz val="12"/>
        <color theme="1"/>
        <rFont val="宋体"/>
        <charset val="134"/>
      </rPr>
      <t>（1）</t>
    </r>
    <r>
      <rPr>
        <sz val="12"/>
        <color theme="1"/>
        <rFont val="等线"/>
        <charset val="134"/>
      </rPr>
      <t xml:space="preserve">	</t>
    </r>
    <r>
      <rPr>
        <sz val="12"/>
        <color theme="1"/>
        <rFont val="宋体"/>
        <charset val="134"/>
      </rPr>
      <t>参加2022 年 11月27 日心理健康讲座，0.2分
（2）</t>
    </r>
    <r>
      <rPr>
        <sz val="12"/>
        <color theme="1"/>
        <rFont val="等线"/>
        <charset val="134"/>
      </rPr>
      <t xml:space="preserve">	</t>
    </r>
    <r>
      <rPr>
        <sz val="12"/>
        <color theme="1"/>
        <rFont val="宋体"/>
        <charset val="134"/>
      </rPr>
      <t>参加校学生会线上文体打卡活动，0.2分
（3）</t>
    </r>
    <r>
      <rPr>
        <sz val="12"/>
        <color theme="1"/>
        <rFont val="等线"/>
        <charset val="134"/>
      </rPr>
      <t xml:space="preserve">	</t>
    </r>
    <r>
      <rPr>
        <sz val="12"/>
        <color theme="1"/>
        <rFont val="宋体"/>
        <charset val="134"/>
      </rPr>
      <t>参加研究生会线上宿舍打卡活动，0.2分</t>
    </r>
  </si>
  <si>
    <r>
      <rPr>
        <sz val="12"/>
        <color rgb="FFFF0000"/>
        <rFont val="宋体"/>
        <charset val="134"/>
      </rPr>
      <t>（1）</t>
    </r>
    <r>
      <rPr>
        <sz val="12"/>
        <color rgb="FFFF0000"/>
        <rFont val="等线"/>
        <charset val="134"/>
      </rPr>
      <t xml:space="preserve">	</t>
    </r>
    <r>
      <rPr>
        <sz val="12"/>
        <color rgb="FFFF0000"/>
        <rFont val="宋体"/>
        <charset val="134"/>
      </rPr>
      <t>参加2022 年 11月27 日心理健康讲座，0.2分
（2）</t>
    </r>
    <r>
      <rPr>
        <sz val="12"/>
        <color rgb="FFFF0000"/>
        <rFont val="等线"/>
        <charset val="134"/>
      </rPr>
      <t xml:space="preserve">	</t>
    </r>
    <r>
      <rPr>
        <sz val="12"/>
        <color rgb="FFFF0000"/>
        <rFont val="宋体"/>
        <charset val="134"/>
      </rPr>
      <t>参加校学生会线上文体打卡活动，0.2分
（3）</t>
    </r>
    <r>
      <rPr>
        <sz val="12"/>
        <color rgb="FFFF0000"/>
        <rFont val="等线"/>
        <charset val="134"/>
      </rPr>
      <t xml:space="preserve">	</t>
    </r>
    <r>
      <rPr>
        <sz val="12"/>
        <color rgb="FFFF0000"/>
        <rFont val="宋体"/>
        <charset val="134"/>
      </rPr>
      <t>参加研究生会线上宿舍打卡活动，0.2分</t>
    </r>
  </si>
  <si>
    <t>（1）SCI 1区（Dual-modular immunosensor for bongkrekic acid detection using specific monoclonal antibody, Journal of Hazardous Materials, 2023年5月12日, 作者排序第1） 30分；
（2）EI(胶体金免疫层析法快速检测食品中的米酵菌酸,中国食品学报, 2023，作者排序第1)，9分；
（3）发明新型专利，一种米酵菌酸胶体金免疫层析检测试纸及其制备方法和检测方法，公布日2023-06-13，4分；
（4）食品学院第12届综述大赛参与 0.2分</t>
  </si>
  <si>
    <r>
      <rPr>
        <sz val="12"/>
        <color theme="1"/>
        <rFont val="宋体"/>
        <charset val="134"/>
      </rPr>
      <t>（1）</t>
    </r>
    <r>
      <rPr>
        <sz val="12"/>
        <color theme="1"/>
        <rFont val="等线"/>
        <charset val="134"/>
      </rPr>
      <t xml:space="preserve">	</t>
    </r>
    <r>
      <rPr>
        <sz val="12"/>
        <color theme="1"/>
        <rFont val="宋体"/>
        <charset val="134"/>
      </rPr>
      <t>参与食品学院院运会立定跳远提前赛  0.2分；
（2）</t>
    </r>
    <r>
      <rPr>
        <sz val="12"/>
        <color theme="1"/>
        <rFont val="等线"/>
        <charset val="134"/>
      </rPr>
      <t xml:space="preserve">	</t>
    </r>
    <r>
      <rPr>
        <sz val="12"/>
        <color theme="1"/>
        <rFont val="宋体"/>
        <charset val="134"/>
      </rPr>
      <t xml:space="preserve">院定向越野团队第二名 0.9分
</t>
    </r>
    <r>
      <rPr>
        <sz val="12"/>
        <color rgb="FFFF0000"/>
        <rFont val="宋体"/>
        <charset val="134"/>
      </rPr>
      <t>（3）</t>
    </r>
    <r>
      <rPr>
        <sz val="12"/>
        <color rgb="FFFF0000"/>
        <rFont val="等线"/>
        <charset val="134"/>
      </rPr>
      <t xml:space="preserve">	</t>
    </r>
    <r>
      <rPr>
        <sz val="12"/>
        <color rgb="FFFF0000"/>
        <rFont val="宋体"/>
        <charset val="134"/>
      </rPr>
      <t>校级定向越野参与 0.3分</t>
    </r>
  </si>
  <si>
    <r>
      <rPr>
        <sz val="12"/>
        <color theme="1"/>
        <rFont val="宋体"/>
        <charset val="134"/>
      </rPr>
      <t>（1）</t>
    </r>
    <r>
      <rPr>
        <sz val="12"/>
        <color theme="1"/>
        <rFont val="等线"/>
        <charset val="134"/>
      </rPr>
      <t xml:space="preserve">	</t>
    </r>
    <r>
      <rPr>
        <sz val="12"/>
        <color theme="1"/>
        <rFont val="宋体"/>
        <charset val="134"/>
      </rPr>
      <t>参与食品学院院运会立定跳远提前赛  0.2分；
（2）</t>
    </r>
    <r>
      <rPr>
        <sz val="12"/>
        <color theme="1"/>
        <rFont val="等线"/>
        <charset val="134"/>
      </rPr>
      <t xml:space="preserve">	</t>
    </r>
    <r>
      <rPr>
        <sz val="12"/>
        <color theme="1"/>
        <rFont val="宋体"/>
        <charset val="134"/>
      </rPr>
      <t>院定向越野团队第二名 0.9分</t>
    </r>
  </si>
  <si>
    <r>
      <rPr>
        <sz val="12"/>
        <color rgb="FFFF0000"/>
        <rFont val="宋体"/>
        <charset val="134"/>
      </rPr>
      <t>（1）</t>
    </r>
    <r>
      <rPr>
        <sz val="12"/>
        <color rgb="FFFF0000"/>
        <rFont val="等线"/>
        <charset val="134"/>
      </rPr>
      <t xml:space="preserve">	</t>
    </r>
    <r>
      <rPr>
        <sz val="12"/>
        <color rgb="FFFF0000"/>
        <rFont val="宋体"/>
        <charset val="134"/>
      </rPr>
      <t>参与食品学院院运会立定跳远提前赛  0.2分；
（2）</t>
    </r>
    <r>
      <rPr>
        <sz val="12"/>
        <color rgb="FFFF0000"/>
        <rFont val="等线"/>
        <charset val="134"/>
      </rPr>
      <t xml:space="preserve">	</t>
    </r>
    <r>
      <rPr>
        <sz val="12"/>
        <color rgb="FFFF0000"/>
        <rFont val="宋体"/>
        <charset val="134"/>
      </rPr>
      <t>院定向越野团队第二名 0.9分</t>
    </r>
  </si>
  <si>
    <t>校级定向越野参与 0.3分
不能加分；体育分计算有误，但最终成绩无误</t>
  </si>
  <si>
    <t>韦柳娜</t>
  </si>
  <si>
    <t>（1）参加2023 年 4月20 日防电信诈骗讲座，0.2分；
（2）参加2022 年 11 月2 日食品大讲堂讲座，0.2分；
总得分：0.4分</t>
  </si>
  <si>
    <t>（1）SCI论文  一区（Biosensors for detection of paralytic shellfish toxins: Recognition elements and transduction technologies, TRENDS IN FOOD SCIENCE &amp; TECHNOLOGY, 2023年2月11日, 作者排序第1） 30分；
（2）专利  一种石房蛤毒素的纳米抗体及其应用，公开号CN116675767A 4分，
（3）食品学院第12届综述大赛参与 0.2分
总得分：34.2分</t>
  </si>
  <si>
    <t>（1）参与2022年食品学院院运会女子铅球提前赛  0.2分；
（2）2022年食品学院研究生乒乓球队选拔赛  0.2分；
（3）第二届夜间超级迷宫定向赛参与  0.2分；
总得分：0.6分</t>
  </si>
  <si>
    <t>刘志威</t>
  </si>
  <si>
    <t>（1）SCI 1区（Facile immunochromatographic assay based on metal-organic framework-decorated polydopamine for the determination of hydrochlorothiazide adulteration in functional foods，Food Chemistry，2022年11月25，作者排序第1）</t>
  </si>
  <si>
    <t>（1）SCI 1区（Facile immunochromatographic assay based on metal-organic framework-decorated polydopamine for the determination of hydrochlorothiazide adulteration in functional foods，Food Chemistry，2022年11月25，作者排序第1）
校“创客杯”大学生创新创业大赛 1.6分</t>
  </si>
  <si>
    <t>校“创客杯”大学生创新创业大赛 0.8分</t>
  </si>
  <si>
    <t>校“创客杯”大学生创新创业大赛学术级校级三等奖 1.6分</t>
  </si>
  <si>
    <t>王琨</t>
  </si>
  <si>
    <t>国奖分享者+0.2</t>
  </si>
  <si>
    <t>一区SCI论文（Litchi thaumatin-like protein induced the liver inflammation and altered the gut microbiota community structure in mice，期刊名Food Research International</t>
  </si>
  <si>
    <t>李伟业</t>
  </si>
  <si>
    <t>2023.04.20防电信网络诈骗宣讲会参与 0.2分</t>
  </si>
  <si>
    <r>
      <rPr>
        <sz val="12"/>
        <color theme="1"/>
        <rFont val="宋体"/>
        <charset val="134"/>
      </rPr>
      <t>（</t>
    </r>
    <r>
      <rPr>
        <sz val="12"/>
        <color rgb="FF000000"/>
        <rFont val="宋体"/>
        <charset val="134"/>
      </rPr>
      <t>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
（2）食品学院第十二届综述大赛参与 0.2分
（3）华南农业大学2023年研究生文献综述大赛参与 0.2分</t>
    </r>
  </si>
  <si>
    <r>
      <rPr>
        <sz val="12"/>
        <color theme="1"/>
        <rFont val="宋体"/>
        <charset val="134"/>
      </rPr>
      <t>（</t>
    </r>
    <r>
      <rPr>
        <sz val="12"/>
        <color rgb="FF000000"/>
        <rFont val="宋体"/>
        <charset val="134"/>
      </rPr>
      <t xml:space="preserve">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
（2）食品学院第十二届综述大赛参与 0.2分
</t>
    </r>
  </si>
  <si>
    <t xml:space="preserve">（1）SCI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
（2）食品学院第十二届综述大赛参与 0.2分
</t>
  </si>
  <si>
    <t>文献综述院、校级参与分不能叠加-0.2；科研分数计算有误，但最终成绩无误</t>
  </si>
  <si>
    <t>食品科学</t>
  </si>
  <si>
    <t>田文妮</t>
  </si>
  <si>
    <t>先进党支部</t>
  </si>
  <si>
    <r>
      <rPr>
        <sz val="12"/>
        <rFont val="宋体"/>
        <charset val="134"/>
      </rPr>
      <t xml:space="preserve">（1）EI（蜂蜡含量对纳米结构脂质载体消化释放行为及巨噬细胞摄取率的调控影响,食品科学,2023-07-27）9分;
（2）参加第一期“青蓝”博士生学术沙龙成长交流会 0.2分
（3）参加第二期“青蓝”博士生学术沙龙导学分享会 0.2分
（4）参加第三期“青蓝”博士生学术沙龙·成长交流会 0.2分
（5）参加广东农产品加工产业发展现状与趋势讲座 0.2分
</t>
    </r>
    <r>
      <rPr>
        <sz val="12"/>
        <color rgb="FFFF0000"/>
        <rFont val="宋体"/>
        <charset val="134"/>
      </rPr>
      <t>（6）参加2023松山湖科学“脑科学与类脑技术”会议，0.2分</t>
    </r>
  </si>
  <si>
    <t>（1）EI（蜂蜡含量对纳米结构脂质载体消化释放行为及巨噬细胞摄取率的调控影响,食品科学,2023-07-27）9分;
（2）参加第一期“青蓝”博士生学术沙龙成长交流会 0.2分
（3）参加第二期“青蓝”博士生学术沙龙导学分享会 0.2分
（4）参加第三期“青蓝”博士生学术沙龙·成长交流会 0.2分
（5）参加广东农产品加工产业发展现状与趋势讲座 0.2分</t>
  </si>
  <si>
    <t>仰卧起坐</t>
  </si>
  <si>
    <t>（6）参加2023松山湖科学“脑科学与类脑技术”会议，0.2分
此项活动不能加分，科研项目分计算有误，但最终成绩无误</t>
  </si>
  <si>
    <t>何泽琪</t>
  </si>
  <si>
    <t>北大中文核心论文，第一作者1篇</t>
  </si>
  <si>
    <t>刘汉清</t>
  </si>
  <si>
    <t>（1）生物工程第二党支部纪律委员 2分</t>
  </si>
  <si>
    <t>（1）食品学院第12届综述大赛参与 0.2分；
（2）参加2022年12月14日广东农产品加工产业发展现状与趋势 0.2分；
（3）参加2023年3月30日学者面对面讲座 0.2分</t>
  </si>
  <si>
    <t xml:space="preserve">（1）  参与食品学院院运会铅球项目比赛  0.2分；
（2）  参与食品学院院运会乒乓球选拔比赛  0.2分；
（3）  参与定向越野项目比赛  0.2分；
（4）华南农业大学院际排球赛 0.2分；
（5）华南农业大学两院排球赛第一名 1.8分
（4）  参与华南农业大学院际排球赛 0.2分；
（5）  获得华南农业大学两院排球赛第一名 1.8分
</t>
  </si>
  <si>
    <t>方如玉</t>
  </si>
  <si>
    <t>班级团支书2分</t>
  </si>
  <si>
    <t>班级团支书3分</t>
  </si>
  <si>
    <t>篮球队选拔赛0.2
乒乓球选拔赛0.2
院运会仰卧起坐 0.2
定向越野 0.2</t>
  </si>
  <si>
    <t>篮球队选拔赛0.2
乒乓球选拔赛0.2
院运会仰卧起坐 0.2
夜跑 0.2
定向越野 0.2</t>
  </si>
  <si>
    <t>夜间迷宫定向赛 +0.2；团支书3分</t>
  </si>
  <si>
    <t>余晓婷</t>
  </si>
  <si>
    <t>（1）参加非学术性讲座3次，0.6分
① 2022年11月27日心里健康讲座，0.2分
② 2023年03月30日学者面对面讲座，0.2分
③ 2023年04月20日防电信网络诈骗，0.2分
（2）食品学院第十二届综述大赛评审，0.2分</t>
  </si>
  <si>
    <r>
      <rPr>
        <sz val="12"/>
        <color theme="1"/>
        <rFont val="宋体"/>
        <charset val="134"/>
      </rPr>
      <t>（1）</t>
    </r>
    <r>
      <rPr>
        <sz val="12"/>
        <color theme="1"/>
        <rFont val="等线"/>
        <charset val="134"/>
      </rPr>
      <t xml:space="preserve">	</t>
    </r>
    <r>
      <rPr>
        <sz val="12"/>
        <color theme="1"/>
        <rFont val="宋体"/>
        <charset val="134"/>
      </rPr>
      <t>食品学院第十二届综述大赛参赛，0.2分
（2）</t>
    </r>
    <r>
      <rPr>
        <sz val="12"/>
        <color theme="1"/>
        <rFont val="等线"/>
        <charset val="134"/>
      </rPr>
      <t xml:space="preserve">	</t>
    </r>
    <r>
      <rPr>
        <sz val="12"/>
        <color theme="1"/>
        <rFont val="宋体"/>
        <charset val="134"/>
      </rPr>
      <t>参加学术讲座3次，0.6分
① 2022年11月10日专利辅导讲座，0.2分
② 2022年12月14日农产品加工讲座，0.2分
③ 2023年04月12日博士生学术沙龙，0.2分</t>
    </r>
  </si>
  <si>
    <r>
      <rPr>
        <sz val="12"/>
        <color rgb="FFFF0000"/>
        <rFont val="宋体"/>
        <charset val="134"/>
      </rPr>
      <t>（1）</t>
    </r>
    <r>
      <rPr>
        <sz val="12"/>
        <color rgb="FFFF0000"/>
        <rFont val="等线"/>
        <charset val="134"/>
      </rPr>
      <t xml:space="preserve">	</t>
    </r>
    <r>
      <rPr>
        <sz val="12"/>
        <color rgb="FFFF0000"/>
        <rFont val="宋体"/>
        <charset val="134"/>
      </rPr>
      <t>食品学院第十二届综述大赛参赛，0.2分
（2）</t>
    </r>
    <r>
      <rPr>
        <sz val="12"/>
        <color rgb="FFFF0000"/>
        <rFont val="等线"/>
        <charset val="134"/>
      </rPr>
      <t xml:space="preserve">	</t>
    </r>
    <r>
      <rPr>
        <sz val="12"/>
        <color rgb="FFFF0000"/>
        <rFont val="宋体"/>
        <charset val="134"/>
      </rPr>
      <t>参加学术讲座3次，0.6分
① 2022年11月10日专利辅导讲座，0.2分
② 2022年12月14日农产品加工讲座，0.2分
③ 2023年04月12日博士生学术沙龙，0.2分</t>
    </r>
  </si>
  <si>
    <t>（1）2022年食品学院田径运动会：0.2分； 
（2）2022年食品学院乒乓球队选拔赛：0.2分
（3）2022年9月24日第二届夜间超级迷宫定向赛：0.2分</t>
  </si>
  <si>
    <t>王鑫</t>
  </si>
  <si>
    <t>（1）院级先进党支部 0.25分；
（2）参加“防电信网络诈骗研究生宣讲会” 0.2分；
参加“心理健康”讲座 0.2分</t>
  </si>
  <si>
    <t>（1）参加“广东农产品加工产业发展现状与趋势”学术讲座 0.2分
（2）参加“合理膳食 健康人生”学术讲座 0.2分
（3）参加“专利辅导”学术讲座 0.2分</t>
  </si>
  <si>
    <t xml:space="preserve">（1）参与食品学院院运会仰卧起坐项目比赛  0.2分； </t>
  </si>
  <si>
    <t>杨玲双</t>
  </si>
  <si>
    <t>(1)食品学院第十一届综述大赛参与 0.2分
(2)食品学院第十一届综述大赛评审 0.2分</t>
  </si>
  <si>
    <t>(1)食品学院第十二届综述大赛参与 0.2分
(2)食品学院第十二届综述大赛评审 0.2分</t>
  </si>
  <si>
    <t>钟鹏</t>
  </si>
  <si>
    <t>第一期“青蓝”博士生学术沙龙导学思享会 0.2分</t>
  </si>
  <si>
    <t>四、体育文化与社会实践得分</t>
  </si>
  <si>
    <t>体育文化与社会实践具体加分（初审）</t>
  </si>
  <si>
    <t>体育文化与社会实践具体加分（复审）</t>
  </si>
  <si>
    <t>复审</t>
  </si>
  <si>
    <t>22级硕士5班</t>
  </si>
  <si>
    <t>张育昆</t>
  </si>
  <si>
    <t xml:space="preserve">（1）校级优秀共青团员2分
（2）院级先进党支部（功能食品研究生第二党支部） 0.25分
（3）院级先进团支部（22级硕士5班） 0.25分
</t>
  </si>
  <si>
    <t>食品添加剂研究专题 2 89
高级食品化学 2 92
食品与健康及保健食品开发趋势专题 2 94
食品加工与贮运专题 3 95
试验设计与数据分析 2 91
功能性食品评价学 1 90
实验动物学 2 89
食品科学研究专题 3 91
硕士生英语 3 90
自然辩证法概论 1 93
新时代中国特色社会主义理论与实践 2 99
科研伦理与学术规范（MOOC） 1 98</t>
  </si>
  <si>
    <t xml:space="preserve">（1）《膳食类胡萝卜素和脂溶性维生素的肠道吸收机制研究进展：重点关注转运蛋白》 食品科学 EI期刊 9分
（2）参加食品学院第十二届综述大赛0.2分
（3）参加农产品加工学术讲座 0.2分
</t>
  </si>
  <si>
    <t xml:space="preserve">（1）获得食品学院院运会三级跳远项目比赛第二名  0.9分；
（3）参与2022年男子篮球队选拔赛 0.2分
（4）参与2022年男子乒乓球队选拔赛 0.2分
（5）竹蜻蜓暑期下乡支教志愿服务活动人员 0.5分
（6）竹蜻蜓暑期下乡支教团队——青竹向阳队 获校级优秀奖表彰 0.5分
</t>
  </si>
  <si>
    <t>罗哲、黄艳平</t>
  </si>
  <si>
    <t>罗强、周丽珊</t>
  </si>
  <si>
    <t>20222145028</t>
  </si>
  <si>
    <t>22级硕士3班</t>
  </si>
  <si>
    <t>吕晨豪</t>
  </si>
  <si>
    <r>
      <rPr>
        <sz val="12"/>
        <rFont val="新宋体"/>
        <charset val="134"/>
      </rPr>
      <t>（1）</t>
    </r>
    <r>
      <rPr>
        <sz val="12"/>
        <rFont val="Arial"/>
        <family val="2"/>
      </rPr>
      <t xml:space="preserve">	</t>
    </r>
    <r>
      <rPr>
        <sz val="12"/>
        <rFont val="新宋体"/>
        <charset val="134"/>
      </rPr>
      <t>班级组织委员  2分；
（2）</t>
    </r>
    <r>
      <rPr>
        <sz val="12"/>
        <rFont val="Arial"/>
        <family val="2"/>
      </rPr>
      <t xml:space="preserve">	</t>
    </r>
    <r>
      <rPr>
        <sz val="12"/>
        <rFont val="新宋体"/>
        <charset val="134"/>
      </rPr>
      <t>参加2023年3月30日学者面对面讲座  0.2分；
（3）</t>
    </r>
    <r>
      <rPr>
        <sz val="12"/>
        <rFont val="Arial"/>
        <family val="2"/>
      </rPr>
      <t xml:space="preserve">	</t>
    </r>
    <r>
      <rPr>
        <sz val="12"/>
        <rFont val="新宋体"/>
        <charset val="134"/>
      </rPr>
      <t>参加2023年4月20日防电信诈骗讲座  0.2分；
（4）</t>
    </r>
    <r>
      <rPr>
        <sz val="12"/>
        <rFont val="Arial"/>
        <family val="2"/>
      </rPr>
      <t xml:space="preserve">	</t>
    </r>
    <r>
      <rPr>
        <sz val="12"/>
        <rFont val="新宋体"/>
        <charset val="134"/>
      </rPr>
      <t>参加2022年12月14日农产品加工学术讲座  0.2分；
（5）</t>
    </r>
    <r>
      <rPr>
        <sz val="12"/>
        <rFont val="Arial"/>
        <family val="2"/>
      </rPr>
      <t xml:space="preserve">	</t>
    </r>
    <r>
      <rPr>
        <sz val="12"/>
        <rFont val="新宋体"/>
        <charset val="134"/>
      </rPr>
      <t>参加2022 年 11月27 日心理健康讲座  0.2分；
（6）</t>
    </r>
    <r>
      <rPr>
        <sz val="12"/>
        <rFont val="Arial"/>
        <family val="2"/>
      </rPr>
      <t xml:space="preserve">	</t>
    </r>
    <r>
      <rPr>
        <sz val="12"/>
        <rFont val="新宋体"/>
        <charset val="134"/>
      </rPr>
      <t>参加2023年3月10日文献综述大赛写作指导讲座  0.2分
（7）</t>
    </r>
    <r>
      <rPr>
        <sz val="12"/>
        <rFont val="Arial"/>
        <family val="2"/>
      </rPr>
      <t xml:space="preserve">	</t>
    </r>
    <r>
      <rPr>
        <sz val="12"/>
        <rFont val="新宋体"/>
        <charset val="134"/>
      </rPr>
      <t>食品学院先进团支部  0.25分</t>
    </r>
  </si>
  <si>
    <r>
      <rPr>
        <sz val="12"/>
        <rFont val="新宋体"/>
        <charset val="134"/>
      </rPr>
      <t>3.25</t>
    </r>
    <r>
      <rPr>
        <sz val="12"/>
        <color rgb="FFC00000"/>
        <rFont val="新宋体"/>
        <charset val="134"/>
      </rPr>
      <t>（一审：2.85）</t>
    </r>
  </si>
  <si>
    <r>
      <rPr>
        <sz val="12"/>
        <rFont val="新宋体"/>
        <charset val="134"/>
      </rPr>
      <t>（1）</t>
    </r>
    <r>
      <rPr>
        <sz val="12"/>
        <rFont val="Arial"/>
        <family val="2"/>
      </rPr>
      <t xml:space="preserve">	</t>
    </r>
    <r>
      <rPr>
        <sz val="12"/>
        <rFont val="新宋体"/>
        <charset val="134"/>
      </rPr>
      <t>班级组织委员  2分；
（2）</t>
    </r>
    <r>
      <rPr>
        <sz val="12"/>
        <rFont val="Arial"/>
        <family val="2"/>
      </rPr>
      <t xml:space="preserve">	</t>
    </r>
    <r>
      <rPr>
        <sz val="12"/>
        <rFont val="新宋体"/>
        <charset val="134"/>
      </rPr>
      <t>参加2023年3月30日学者面对面讲座  0.2分；</t>
    </r>
    <r>
      <rPr>
        <sz val="12"/>
        <color rgb="FFC00000"/>
        <rFont val="新宋体"/>
        <charset val="134"/>
      </rPr>
      <t>（学术讲座 在科研成果项加分）</t>
    </r>
    <r>
      <rPr>
        <sz val="12"/>
        <rFont val="新宋体"/>
        <charset val="134"/>
      </rPr>
      <t xml:space="preserve">
（3）</t>
    </r>
    <r>
      <rPr>
        <sz val="12"/>
        <rFont val="Arial"/>
        <family val="2"/>
      </rPr>
      <t xml:space="preserve">	</t>
    </r>
    <r>
      <rPr>
        <sz val="12"/>
        <rFont val="新宋体"/>
        <charset val="134"/>
      </rPr>
      <t>参加2023年4月20日防电信诈骗讲座  0.2分；
（4）</t>
    </r>
    <r>
      <rPr>
        <sz val="12"/>
        <rFont val="Arial"/>
        <family val="2"/>
      </rPr>
      <t xml:space="preserve">	</t>
    </r>
    <r>
      <rPr>
        <sz val="12"/>
        <rFont val="新宋体"/>
        <charset val="134"/>
      </rPr>
      <t>参加2022年12月14日农产品加工学术讲座  0.2分；
（5）</t>
    </r>
    <r>
      <rPr>
        <sz val="12"/>
        <rFont val="Arial"/>
        <family val="2"/>
      </rPr>
      <t xml:space="preserve">	</t>
    </r>
    <r>
      <rPr>
        <sz val="12"/>
        <rFont val="新宋体"/>
        <charset val="134"/>
      </rPr>
      <t>参加2022 年 11月27 日心理健康讲座  0.2分；
（6）</t>
    </r>
    <r>
      <rPr>
        <sz val="12"/>
        <rFont val="Arial"/>
        <family val="2"/>
      </rPr>
      <t xml:space="preserve">	</t>
    </r>
    <r>
      <rPr>
        <sz val="12"/>
        <rFont val="新宋体"/>
        <charset val="134"/>
      </rPr>
      <t>参加2023年3月10日文献综述大赛写作指导讲座  0.2分</t>
    </r>
    <r>
      <rPr>
        <sz val="12"/>
        <color rgb="FFC00000"/>
        <rFont val="新宋体"/>
        <charset val="134"/>
      </rPr>
      <t>（学术讲座 在科研成果项加分）</t>
    </r>
    <r>
      <rPr>
        <sz val="12"/>
        <rFont val="新宋体"/>
        <charset val="134"/>
      </rPr>
      <t xml:space="preserve">
（7）</t>
    </r>
    <r>
      <rPr>
        <sz val="12"/>
        <rFont val="Arial"/>
        <family val="2"/>
      </rPr>
      <t xml:space="preserve">	</t>
    </r>
    <r>
      <rPr>
        <sz val="12"/>
        <rFont val="新宋体"/>
        <charset val="134"/>
      </rPr>
      <t>食品学院先进团支部  0.25分</t>
    </r>
  </si>
  <si>
    <t>（1）动物微生态与肠道免疫       2学分     96分
（2）天然产物化学                   2学分        82分
（3）文献综述与专题讨论      2学分   94分
（4）研究生学术与职业素养讲座（MOOC）      3学分    87分
（5）智能制造与食品加工                    1学分     88分
（6）研究生学习适应与发展       2学分     80分
（7）未来食品发展专题             2学分     96分
（8）硕士生英语                  3学分     90分
（9）自然辩证法概论               1学分      94分
（10）新时代中国特色社会主义理论与实践     2学分   93分
（11）科研伦理与学术规范（MOOC）   1学分      97分
（12）食品科学研究专题     3学分     88分</t>
  </si>
  <si>
    <t>（1）  北大中文核心（标题：《发酵陈皮水提物体外抗氧化活性及对秀丽隐杆线虫抗衰老作用》，期刊名：《食品工业科技》，接收2023年3月8日，作者排序第1）7分；（2）  标题：《陈皮乳酸芽孢杆菌发酵过程中风味与理化性质的变化规律》，期刊名：《中国现代中药》，接收2022年11月10日，作者排序第1  3分；（3）  参与食品学院第十二届年综述大赛  0.2分；（4）  参加2023 年“创客杯“大学生创业大赛  0.2分</t>
  </si>
  <si>
    <r>
      <rPr>
        <sz val="12"/>
        <rFont val="新宋体"/>
        <charset val="134"/>
      </rPr>
      <t>10.4</t>
    </r>
    <r>
      <rPr>
        <sz val="12"/>
        <color rgb="FFC00000"/>
        <rFont val="新宋体"/>
        <charset val="134"/>
      </rPr>
      <t>（一审：7.8）</t>
    </r>
  </si>
  <si>
    <r>
      <rPr>
        <sz val="12"/>
        <rFont val="新宋体"/>
        <charset val="134"/>
      </rPr>
      <t>（1）  北大中文核心（标题：《发酵陈皮水提物体外抗氧化活性及对秀丽隐杆线虫抗衰老作用》，期刊名：《食品工业科技》，接收2023年3月8日，作者排序第1）7分；（2）  标题：《陈皮乳酸芽孢杆菌发酵过程中风味与理化性质的变化规律》，期刊名：《中国现代中药》，接收2022年11月10日，作者排序第1  3分；（3）  参与食品学院第十二届年综述大赛  0.2分；（4）  参加2023 年“创客杯“大学生创业大赛  0.2分</t>
    </r>
    <r>
      <rPr>
        <sz val="12"/>
        <color rgb="FFC00000"/>
        <rFont val="新宋体"/>
        <charset val="134"/>
      </rPr>
      <t>（中国现代中药文章不加分 ）</t>
    </r>
  </si>
  <si>
    <r>
      <rPr>
        <sz val="12"/>
        <rFont val="新宋体"/>
        <charset val="134"/>
      </rPr>
      <t>（1）</t>
    </r>
    <r>
      <rPr>
        <sz val="12"/>
        <rFont val="Arial"/>
        <family val="2"/>
      </rPr>
      <t xml:space="preserve">	</t>
    </r>
    <r>
      <rPr>
        <sz val="12"/>
        <rFont val="新宋体"/>
        <charset val="134"/>
      </rPr>
      <t>参与华南农业大学2023年研究生趣味运动会  0.2分； 
（2）</t>
    </r>
    <r>
      <rPr>
        <sz val="12"/>
        <rFont val="Arial"/>
        <family val="2"/>
      </rPr>
      <t xml:space="preserve">	</t>
    </r>
    <r>
      <rPr>
        <sz val="12"/>
        <rFont val="新宋体"/>
        <charset val="134"/>
      </rPr>
      <t>参与食品学院定向越野初赛  0.2分</t>
    </r>
  </si>
  <si>
    <t>廖静如、何梁倩</t>
  </si>
  <si>
    <t>聂琛环、罗哲</t>
  </si>
  <si>
    <t>22级硕士2班</t>
  </si>
  <si>
    <t>黄惠威</t>
  </si>
  <si>
    <t>（1）校级优秀团员 2分 （2）食品学院党校优秀学员 0.5分 （3）心理委员2分（4）防诈骗讲座 0.2分（5）文献综述大赛写作指导讲座 0.2分（6）学者面对面讲座 0.2分（7）食品学院先进团支部 0.25分</t>
  </si>
  <si>
    <t>（1）校级优秀团员 2分 （3）心理委员2分（4）防诈骗讲座 0.2分（5）文献综述大赛写作指导讲座 0.2分（6）学者面对面讲座 0.2分（7）食品学院先进团支部 0.25分</t>
  </si>
  <si>
    <t>（80*2+91*2+98*2+97*2+99*3+64*3+93*3+87*3+86*1+94*2+65*1）/24*0.2</t>
  </si>
  <si>
    <t>（1）中文核心（基于上转换纳米材料的免疫检测技术的应用，生物化学与生物物理进展，接收年月2023，作者排序第1） 7分  ；（2）华南农业大学2023年综述大赛参与分 0.2分</t>
  </si>
  <si>
    <t>（1）中文核心（基于上转换纳米材料的免疫检测技术的应用，生物化学与生物物理进展，接收年月2023，作者排序第1） 5分  ；（2）华南农业大学2023年综述大赛参与分 0.2分</t>
  </si>
  <si>
    <t>（1）参与食品学院篮球选拔赛  0.2分；（2）参与食品学院乒乓球选拔赛  0.2分；（3）参与食品学院院运会  0.2分；（4）参与食品学院定向越野  0.2分；</t>
  </si>
  <si>
    <t>北大核心非前25%</t>
  </si>
  <si>
    <t>周丽珊、罗强</t>
  </si>
  <si>
    <t>梁锦云、李思颖</t>
  </si>
  <si>
    <t>22级硕士7班</t>
  </si>
  <si>
    <t>曾家鹏</t>
  </si>
  <si>
    <r>
      <rPr>
        <sz val="12"/>
        <rFont val="新宋体"/>
        <charset val="134"/>
      </rPr>
      <t>(1)</t>
    </r>
    <r>
      <rPr>
        <sz val="12"/>
        <rFont val="Arial"/>
        <family val="2"/>
      </rPr>
      <t xml:space="preserve">	</t>
    </r>
    <r>
      <rPr>
        <sz val="12"/>
        <rFont val="新宋体"/>
        <charset val="134"/>
      </rPr>
      <t>线上国家知识竞赛优秀奖0.4分
(2)</t>
    </r>
    <r>
      <rPr>
        <sz val="12"/>
        <rFont val="Arial"/>
        <family val="2"/>
      </rPr>
      <t xml:space="preserve">	</t>
    </r>
    <r>
      <rPr>
        <sz val="12"/>
        <rFont val="新宋体"/>
        <charset val="134"/>
      </rPr>
      <t>2022 年 11月27 日心理健康讲座 参与分0.2分
(3)</t>
    </r>
    <r>
      <rPr>
        <sz val="12"/>
        <rFont val="Arial"/>
        <family val="2"/>
      </rPr>
      <t xml:space="preserve">	</t>
    </r>
    <r>
      <rPr>
        <sz val="12"/>
        <rFont val="新宋体"/>
        <charset val="134"/>
      </rPr>
      <t>2023年4月20日防电信网络诈骗研究生专场 参与0.2分
(4)</t>
    </r>
    <r>
      <rPr>
        <sz val="12"/>
        <rFont val="Arial"/>
        <family val="2"/>
      </rPr>
      <t xml:space="preserve">	</t>
    </r>
    <r>
      <rPr>
        <sz val="12"/>
        <rFont val="新宋体"/>
        <charset val="134"/>
      </rPr>
      <t>2023.4.27食品安全科普作品创作大赛 参与0.2分
(5)</t>
    </r>
    <r>
      <rPr>
        <sz val="12"/>
        <rFont val="Arial"/>
        <family val="2"/>
      </rPr>
      <t xml:space="preserve">	</t>
    </r>
    <r>
      <rPr>
        <sz val="12"/>
        <rFont val="新宋体"/>
        <charset val="134"/>
      </rPr>
      <t>先进团支部成员 加分0.25分
(6)    大学生“学思想﹒育新人﹒建新功”知识竞赛 参与0.2分</t>
    </r>
  </si>
  <si>
    <t>线上知识竞赛无公章，院运动会不叠加</t>
  </si>
  <si>
    <t xml:space="preserve">
(2) 2022 年 11月27 日心理健康讲座 参与分0.2分
(3) 2023年4月20日防电信网络诈骗研究生专场 参与0.2分
(4) 2023.4.27食品安全科普作品创作大赛 参与0.2分
(5) 先进团支部成员 加分0.25分
(6)    大学生“学思想﹒育新人﹒建新功”知识竞赛 参与0.2分</t>
  </si>
  <si>
    <t>食品生物技术专题与研究进展，2学分，92分，折算184分；
食品微生物学基因工程实验技术，3学分，96分，折算288分；
食品微生物学进展专题，2学分，86分，折算172分；
工业微生物育种，2学分，98分，折算196分；
文献管理与信息分析（MOOC），2学分，100分，折算200分；
现代分子生物学（全英），2学分，88分，折算176分；
高级微生物学，2学分，94分，折算188分；
基因工程原理与方法，3学分，99分，折算297分；
硕士生英语，3学分，90分，折算270分；
自然辩证法概论，1学分，95分，折算95分；
新时代中国特色社会主义理论与实践，2学分，92分，折算184分；
科研伦理与学术规范，1学分，99分，折算99分；
总学分：25分；
平均绩点93.96分，折算18.79分</t>
  </si>
  <si>
    <t>院运动会不叠加，多了0.6</t>
  </si>
  <si>
    <t>（1）北大中文核心期刊分类前25%（蛹虫草虫草素合成代谢网络及其关键节点的研究进展，现代食品科技，2023年5月，作者排序第1） 7分；
（2）食品学院第十二届研究生综述大赛 参与0.2分；
（3）12.14农产品加工学术讲座 参与分0.2分；</t>
  </si>
  <si>
    <r>
      <rPr>
        <sz val="12"/>
        <rFont val="新宋体"/>
        <charset val="134"/>
      </rPr>
      <t>（1）</t>
    </r>
    <r>
      <rPr>
        <sz val="12"/>
        <rFont val="Arial"/>
        <family val="2"/>
      </rPr>
      <t xml:space="preserve">	</t>
    </r>
    <r>
      <rPr>
        <sz val="12"/>
        <rFont val="新宋体"/>
        <charset val="134"/>
      </rPr>
      <t>参与食品学院院运会男子铅球第七名  0.4分； 
（2）</t>
    </r>
    <r>
      <rPr>
        <sz val="12"/>
        <rFont val="Arial"/>
        <family val="2"/>
      </rPr>
      <t xml:space="preserve">	</t>
    </r>
    <r>
      <rPr>
        <sz val="12"/>
        <rFont val="新宋体"/>
        <charset val="134"/>
      </rPr>
      <t>参与2022年乒乓球队选拔赛 0.2分；
（3）    参与食品学院院运会男子立定跳远 参与0.2分</t>
    </r>
  </si>
  <si>
    <t>(1) 线上国家知识竞赛优秀奖0.4分不加分，</t>
  </si>
  <si>
    <t>李子怡、周凤龙</t>
  </si>
  <si>
    <t>申旋旋易文辉</t>
  </si>
  <si>
    <t>22级硕士4班</t>
  </si>
  <si>
    <t>吴春艳</t>
  </si>
  <si>
    <t>定向</t>
  </si>
  <si>
    <t>（1）校级优秀共青团员 2分
（2）院级先进党支部成员 0.25分 
（3）院级先进团支部成员 0.25分
（4）班级组织委员 2分
（5）第十三届迎新杯书画大赛 0.2分
（6）“心灵奇旅”知识竞赛初赛 0.2分
（7）反电信网络诈骗研究生专场宣讲会 0.2分 
（8）研究生线上宿舍打卡 0.2分</t>
  </si>
  <si>
    <t>1.食品生物技术专题与研究进展84，学分2
2.食品添加剂研究专题89，学分2
3.食品与健康及保健食品开发趋势专题91，学分2
4.研究生学习适应与发展92，学分2
5.信息检索与文献写作88，学分1
6.功能性食品评价学92，学分1
7.功能食品加工工艺学93，学分1
8.实验动物学85，学分2
9.研究生的压力应对与健康心理(MOOC)93，学分1
10.食品科学研究专题92，学分3
11.硕士生英语90，学分3
12.自然辩证法概论92，学分1
13.新时代中国特色社会主义理论与实践95，学分2
科研伦理与学术规范(MOOC)96，学分1</t>
  </si>
  <si>
    <t>（1）食品学院第十二届综述大赛参与 0.2分
（2）学者面对面学术讲座  0.2分
（3）专利辅导讲座  0.2分
农产品加工产业发展现状与趋势讲座  0.2分</t>
  </si>
  <si>
    <r>
      <rPr>
        <sz val="12"/>
        <color theme="1"/>
        <rFont val="新宋体"/>
        <charset val="134"/>
      </rPr>
      <t>（1）参与食品学院院运会女子跳远项目比赛  0.3分；</t>
    </r>
    <r>
      <rPr>
        <sz val="12"/>
        <color rgb="FFFF0000"/>
        <rFont val="新宋体"/>
        <charset val="134"/>
      </rPr>
      <t>0分</t>
    </r>
    <r>
      <rPr>
        <sz val="12"/>
        <color theme="1"/>
        <rFont val="新宋体"/>
        <charset val="134"/>
      </rPr>
      <t xml:space="preserve">
（2）食品学院院运会参与女子100米决赛项目 0.7分
（3）食品学院研究生乒乓球队选拔赛 0.2分
（4）食品学院研究生女子篮球选拔赛 0.2分
（5）趣味运动会参与奖 0.2分
（6）易班定向越一等奖 1分
（7）第三届夜间迷宫接力赛 0.2分</t>
    </r>
  </si>
  <si>
    <t>（1）参与食品学院院运会女子跳远项目比赛 第八名 0.3分
（2）食品学院院运会参与女子100米决赛项目 0.7分
（3）食品学院研究生乒乓球队选拔赛 0.2分
（4）食品学院研究生女子篮球选拔赛 0.2分
（5）趣味运动会参与奖 0.2分
（6）易班定向越一等奖 1分
（7）第三届夜间迷宫接力赛 0.2分</t>
  </si>
  <si>
    <t>李思颖、梁锦云</t>
  </si>
  <si>
    <t>复审：廖静如、何梁倩</t>
  </si>
  <si>
    <t>20222145006</t>
  </si>
  <si>
    <t>22级硕士1班</t>
  </si>
  <si>
    <t>陈小辰</t>
  </si>
  <si>
    <t>15153196819</t>
  </si>
  <si>
    <t xml:space="preserve">1、 担任班长 3分
2、 获得“先进团支部”称号 0.25分
3、 3.15学者面对面讲座 0.2分
4、 3月30日学者面对面讲座 0.2分
5、 11月2日食品大讲堂 0.2分
6、 食品学院第十七次研究生代表大会代表 0.2分
7、 2023年研究生会春季述职评议 0.2分
8、 防电信诈骗讲座 0.2分
</t>
  </si>
  <si>
    <t>1、 担任班长 3分
2、 获得“先进团支部”称号 0.25分
3、 3.15学者面对面讲座 0.2分
4、 3月30日学者面对面讲座 0.2分
5、 11月2日食品大讲堂 0.2分
6、 食品学院第十七次研究生代表大会代表 0.2分
7、 2023年研究生会春季述职评议 0.2分
8、 防电信诈骗讲座 0.2分</t>
  </si>
  <si>
    <t xml:space="preserve">生物工程综合实验 3学分，97分
生命科学插图绘制 2学分，89分；
文献管理与信息分析（MOOC） 2学分，99分；
硕士生英语 3学分，88分；
新时代中国特色社会主义理论与实践 2学分，93分；
科研伦理与学术规范（MOOC） 1学分，86分；
食品营养与功能性食品研究专题 2学分，91分；
食品科学与工程文献综述与专题讨论 2学分，84分；
食品质量安全检测新技术进展 2学分，90分；
食品科学研究专题 3学分，91分；
网络信息资源检索与利用 1学分，73分；
自然辩证法概论 1学分，95分；
</t>
  </si>
  <si>
    <t xml:space="preserve">1. 华南农业大学“创客杯”大学生创新创业大赛校级三等奖 0.8分
2. 参加6.8学术论坛 0.2分
3. 参加6月6日食品大讲堂第十七期讲座 0.2分
4. 参加12.14农产品加工学术讲座 0.2分
5. 参加2022 年11月10日专利辅导讲座 0.2分
6. 参加2023年综述大赛 0.2分
</t>
  </si>
  <si>
    <r>
      <rPr>
        <sz val="12"/>
        <color theme="1"/>
        <rFont val="新宋体"/>
        <charset val="134"/>
      </rPr>
      <t xml:space="preserve"> 1、 参加2022年院运会田赛铅球项目</t>
    </r>
    <r>
      <rPr>
        <strike/>
        <sz val="12"/>
        <color rgb="FFFF0000"/>
        <rFont val="新宋体"/>
        <charset val="134"/>
      </rPr>
      <t xml:space="preserve"> </t>
    </r>
    <r>
      <rPr>
        <sz val="12"/>
        <color rgb="FFFF0000"/>
        <rFont val="新宋体"/>
        <charset val="134"/>
      </rPr>
      <t>0.2分</t>
    </r>
    <r>
      <rPr>
        <strike/>
        <sz val="12"/>
        <color rgb="FFFF0000"/>
        <rFont val="新宋体"/>
        <charset val="134"/>
      </rPr>
      <t xml:space="preserve"> </t>
    </r>
    <r>
      <rPr>
        <sz val="12"/>
        <color theme="1"/>
        <rFont val="新宋体"/>
        <charset val="134"/>
      </rPr>
      <t xml:space="preserve">
2、 参加2022年乒乓球队选拔赛 0.2分
3、 定向越野初赛团队赛第三名 0.8分
4、 参加趣味运动会第八名 0.4分 
5、参加2023易班嘉年华定向越野活 0.2分</t>
    </r>
  </si>
  <si>
    <r>
      <rPr>
        <sz val="12"/>
        <color theme="1"/>
        <rFont val="新宋体"/>
        <charset val="134"/>
      </rPr>
      <t xml:space="preserve"> 1、 参加2022年院运会田赛铅球项目</t>
    </r>
    <r>
      <rPr>
        <strike/>
        <sz val="12"/>
        <color rgb="FFFF0000"/>
        <rFont val="新宋体"/>
        <charset val="134"/>
      </rPr>
      <t xml:space="preserve"> 0.2分  </t>
    </r>
    <r>
      <rPr>
        <sz val="12"/>
        <color rgb="FFFF0000"/>
        <rFont val="新宋体"/>
        <charset val="134"/>
      </rPr>
      <t>0.3分</t>
    </r>
    <r>
      <rPr>
        <sz val="12"/>
        <color theme="1"/>
        <rFont val="新宋体"/>
        <charset val="134"/>
      </rPr>
      <t xml:space="preserve">
2、 参加2022年乒乓球队选拔赛 0.2分
3、 定向越野初赛团队赛第三名 0.8分
4、 参加趣味运动会第八名 0.4分 
5、参加2023易班嘉年华定向越野活 0.2分</t>
    </r>
  </si>
  <si>
    <r>
      <rPr>
        <sz val="12"/>
        <color rgb="FFFF0000"/>
        <rFont val="新宋体"/>
        <charset val="134"/>
      </rPr>
      <t xml:space="preserve"> 1、 参加2022年院运会田赛铅球项目</t>
    </r>
    <r>
      <rPr>
        <strike/>
        <sz val="12"/>
        <color rgb="FFFF0000"/>
        <rFont val="新宋体"/>
        <charset val="134"/>
      </rPr>
      <t xml:space="preserve"> </t>
    </r>
    <r>
      <rPr>
        <sz val="12"/>
        <color rgb="FFFF0000"/>
        <rFont val="新宋体"/>
        <charset val="134"/>
      </rPr>
      <t xml:space="preserve">0.2分 </t>
    </r>
    <r>
      <rPr>
        <sz val="12"/>
        <color theme="1"/>
        <rFont val="新宋体"/>
        <charset val="134"/>
      </rPr>
      <t xml:space="preserve">
2、 参加2022年乒乓球队选拔赛 0.2分
3、 定向越野初赛团队赛第三名 0.8分
4、 参加趣味运动会第八名 0.4分 
5、参加2023易班嘉年华定向越野活 0.2分</t>
    </r>
  </si>
  <si>
    <t>杨奕双、余鸿涛</t>
  </si>
  <si>
    <t>史文丽，刘亚男</t>
  </si>
  <si>
    <t>20222145048</t>
  </si>
  <si>
    <t>严如玉</t>
  </si>
  <si>
    <t>（1）班级心理委员 2分 ;
（2）团委实践部工作人员 2分（第二职位减半 1分）;
（3）所在团支部获学院优秀团支部 0.25分;
（4）参加党二十大知识竞赛1次 0.2分;
（5）参加四院联合心理知识竞赛初赛  0.2分;
（6）参加23.05.26社区宣讲活动   0.2分;
（7）参加4.20防电信诈骗讲座   0.2分;
（8）参加3月30日学者面对面讲座   0.2分;
（9）参加食品安全科普大赛    0.2分;
（10）参加清明义工活动   0.2分;
（11）参与食品学院第95期党校培训，获优秀班干称号  0.25分;
（12）获食品学院研究生团委获“红旗团委”    0.25分</t>
  </si>
  <si>
    <r>
      <rPr>
        <sz val="12"/>
        <rFont val="新宋体"/>
        <charset val="134"/>
      </rPr>
      <t>5.15（</t>
    </r>
    <r>
      <rPr>
        <sz val="12"/>
        <color rgb="FFC00000"/>
        <rFont val="新宋体"/>
        <charset val="134"/>
      </rPr>
      <t>初审4.5</t>
    </r>
    <r>
      <rPr>
        <sz val="12"/>
        <rFont val="新宋体"/>
        <charset val="134"/>
      </rPr>
      <t>）</t>
    </r>
  </si>
  <si>
    <r>
      <rPr>
        <sz val="12"/>
        <rFont val="新宋体"/>
        <charset val="134"/>
      </rPr>
      <t xml:space="preserve">（1）班级心理委员 2分 ;
（2）团委实践部工作人员 2分（第二职位减半 1分）;
（3）所在团支部获学院优秀团支部 0.25分;
（4）参加党二十大知识竞赛1次 0.2分;
（5）参加四院联合心理知识竞赛初赛  0.2分;
（6）参加23.05.26社区宣讲活动   0.2分;
（7）参加4.20防电信诈骗讲座   0.2分;
（8）参加3月30日学者面对面讲座   0.2分;
</t>
    </r>
    <r>
      <rPr>
        <sz val="12"/>
        <color rgb="FFC00000"/>
        <rFont val="新宋体"/>
        <charset val="134"/>
      </rPr>
      <t>（9）参加食品安全科普大赛    0.2分（上限1分）;
（10）参加清明义工活动   0.2分（上限1分）;</t>
    </r>
    <r>
      <rPr>
        <sz val="12"/>
        <rFont val="新宋体"/>
        <charset val="134"/>
      </rPr>
      <t xml:space="preserve">
</t>
    </r>
    <r>
      <rPr>
        <sz val="12"/>
        <color rgb="FFC00000"/>
        <rFont val="新宋体"/>
        <charset val="134"/>
      </rPr>
      <t>（11）参与食品学院第95期党校培训，获优秀班干称号  0.25分(不加分);</t>
    </r>
    <r>
      <rPr>
        <sz val="12"/>
        <rFont val="新宋体"/>
        <charset val="134"/>
      </rPr>
      <t xml:space="preserve">
（12）获食品学院研究生团委获“红旗团委”    0.25分</t>
    </r>
  </si>
  <si>
    <r>
      <rPr>
        <sz val="12"/>
        <rFont val="新宋体"/>
        <charset val="134"/>
      </rPr>
      <t>1.</t>
    </r>
    <r>
      <rPr>
        <sz val="12"/>
        <rFont val="Arial"/>
        <family val="2"/>
      </rPr>
      <t xml:space="preserve">	</t>
    </r>
    <r>
      <rPr>
        <sz val="12"/>
        <rFont val="新宋体"/>
        <charset val="134"/>
      </rPr>
      <t>食品工业新技术设备   92分  2学分
2.</t>
    </r>
    <r>
      <rPr>
        <sz val="12"/>
        <rFont val="Arial"/>
        <family val="2"/>
      </rPr>
      <t xml:space="preserve">	</t>
    </r>
    <r>
      <rPr>
        <sz val="12"/>
        <rFont val="新宋体"/>
        <charset val="134"/>
      </rPr>
      <t>高级食品化学    89分2学分
3.</t>
    </r>
    <r>
      <rPr>
        <sz val="12"/>
        <rFont val="Arial"/>
        <family val="2"/>
      </rPr>
      <t xml:space="preserve">	</t>
    </r>
    <r>
      <rPr>
        <sz val="12"/>
        <rFont val="新宋体"/>
        <charset val="134"/>
      </rPr>
      <t>食品加工过程模拟-优化-控制    91分   3学分
4.</t>
    </r>
    <r>
      <rPr>
        <sz val="12"/>
        <rFont val="Arial"/>
        <family val="2"/>
      </rPr>
      <t xml:space="preserve">	</t>
    </r>
    <r>
      <rPr>
        <sz val="12"/>
        <rFont val="新宋体"/>
        <charset val="134"/>
      </rPr>
      <t>食品包装进展专題    93分  2学分
5.</t>
    </r>
    <r>
      <rPr>
        <sz val="12"/>
        <rFont val="Arial"/>
        <family val="2"/>
      </rPr>
      <t xml:space="preserve">	</t>
    </r>
    <r>
      <rPr>
        <sz val="12"/>
        <rFont val="新宋体"/>
        <charset val="134"/>
      </rPr>
      <t>食品加工与贮运专题    94分   3学分
6．生物激光共聚焦显微应用技术   86分  2学分
7．食品科学研究专题  94分  3学分
8. 硕士生英语  90分  3学分
9．自然辩证法概论  95分  1学分
10. 新时代中国特色社会主义理论与实践  94分 2学分
11. 科研伦理与学术规范（MOOC）  94分  1学分
绩点平均分：91.75分&lt;
学习成绩得分：91.75*0.2=18.35分</t>
    </r>
  </si>
  <si>
    <r>
      <rPr>
        <sz val="12"/>
        <rFont val="新宋体"/>
        <charset val="134"/>
      </rPr>
      <t>18.35（</t>
    </r>
    <r>
      <rPr>
        <sz val="12"/>
        <color rgb="FFC00000"/>
        <rFont val="新宋体"/>
        <charset val="134"/>
      </rPr>
      <t>初审18.36</t>
    </r>
    <r>
      <rPr>
        <sz val="12"/>
        <rFont val="新宋体"/>
        <charset val="134"/>
      </rPr>
      <t>）</t>
    </r>
  </si>
  <si>
    <r>
      <rPr>
        <sz val="12"/>
        <rFont val="新宋体"/>
        <charset val="134"/>
      </rPr>
      <t>（1）</t>
    </r>
    <r>
      <rPr>
        <sz val="12"/>
        <rFont val="Arial"/>
        <family val="2"/>
      </rPr>
      <t xml:space="preserve">	</t>
    </r>
    <r>
      <rPr>
        <sz val="12"/>
        <rFont val="新宋体"/>
        <charset val="134"/>
      </rPr>
      <t>食品学院第12届综述大赛参与 0.2分；
（2）</t>
    </r>
    <r>
      <rPr>
        <sz val="12"/>
        <rFont val="Arial"/>
        <family val="2"/>
      </rPr>
      <t xml:space="preserve">	</t>
    </r>
    <r>
      <rPr>
        <sz val="12"/>
        <rFont val="新宋体"/>
        <charset val="134"/>
      </rPr>
      <t>实验技能创新大赛参与 0.2分；
（3）</t>
    </r>
    <r>
      <rPr>
        <sz val="12"/>
        <rFont val="Arial"/>
        <family val="2"/>
      </rPr>
      <t xml:space="preserve">	</t>
    </r>
    <r>
      <rPr>
        <sz val="12"/>
        <rFont val="新宋体"/>
        <charset val="134"/>
      </rPr>
      <t>参与12.14农产品加工学术讲座   0.2分；
（4）</t>
    </r>
    <r>
      <rPr>
        <sz val="12"/>
        <rFont val="Arial"/>
        <family val="2"/>
      </rPr>
      <t xml:space="preserve">	</t>
    </r>
    <r>
      <rPr>
        <sz val="12"/>
        <rFont val="新宋体"/>
        <charset val="134"/>
      </rPr>
      <t>参与第十七届食品大讲堂  0.2分</t>
    </r>
  </si>
  <si>
    <t>（1）参与2022年院运会女子跳远、铅球项目比赛  0.3分； 
（2）参加2022年女子篮球选拔赛    0.2分；
（3）参加2023年华南农业大学趣味运动会   0.2分；
（4）参加2023易班嘉年华定向越野活动三等奖     0.4分；
（5）参加2022年食品学院研究生乒乓球选拔赛   0.2分；
（6）参加食品学院第一届定向越野初赛   0.2分；
（7）参加研究生线上打卡活动  0.2分；
（8）参加第二届夜间超级迷宫定向赛暨校队选拔赛   0.2分；
（9）暑假社会实践-三下乡  2分</t>
  </si>
  <si>
    <r>
      <rPr>
        <sz val="12"/>
        <rFont val="新宋体"/>
        <charset val="134"/>
      </rPr>
      <t>3.9（</t>
    </r>
    <r>
      <rPr>
        <sz val="12"/>
        <color rgb="FFC00000"/>
        <rFont val="新宋体"/>
        <charset val="134"/>
      </rPr>
      <t>初审2.1</t>
    </r>
    <r>
      <rPr>
        <sz val="12"/>
        <rFont val="新宋体"/>
        <charset val="134"/>
      </rPr>
      <t>）</t>
    </r>
  </si>
  <si>
    <r>
      <rPr>
        <sz val="12"/>
        <rFont val="新宋体"/>
        <charset val="134"/>
      </rPr>
      <t>（1）参与2022年院运会女子跳远、铅球项目比赛  0.3（</t>
    </r>
    <r>
      <rPr>
        <sz val="12"/>
        <color rgb="FFC00000"/>
        <rFont val="新宋体"/>
        <charset val="134"/>
      </rPr>
      <t>初审0.2</t>
    </r>
    <r>
      <rPr>
        <sz val="12"/>
        <rFont val="新宋体"/>
        <charset val="134"/>
      </rPr>
      <t>）分； 
（2）参加2022年女子篮球选拔赛    0.2分；
（3）参加2023年华南农业大学趣味运动会   0.2分；
（4）参加2023易班嘉年华定向越野活动三等奖     0.4（</t>
    </r>
    <r>
      <rPr>
        <sz val="12"/>
        <color rgb="FFC00000"/>
        <rFont val="新宋体"/>
        <charset val="134"/>
      </rPr>
      <t>初审0.5</t>
    </r>
    <r>
      <rPr>
        <sz val="12"/>
        <rFont val="新宋体"/>
        <charset val="134"/>
      </rPr>
      <t>）分；
（5）参加2022年食品学院研究生乒乓球选拔赛   0.2分；
（6）参加食品学院第一届定向越野初赛   0.2分；
（7）参加研究生线上打卡活动  0.2分（</t>
    </r>
    <r>
      <rPr>
        <sz val="12"/>
        <color rgb="FFC00000"/>
        <rFont val="新宋体"/>
        <charset val="134"/>
      </rPr>
      <t>属集体活动，但达到上限1分了</t>
    </r>
    <r>
      <rPr>
        <sz val="12"/>
        <rFont val="新宋体"/>
        <charset val="134"/>
      </rPr>
      <t>）；
（8）参加第二届夜间超级迷宫定向赛暨校队选拔赛   0.2分；
（9）暑假社会实践-三下乡  2分（</t>
    </r>
    <r>
      <rPr>
        <sz val="12"/>
        <color rgb="FFC00000"/>
        <rFont val="新宋体"/>
        <charset val="134"/>
      </rPr>
      <t>0.5分，细则没有，不能加表彰</t>
    </r>
    <r>
      <rPr>
        <sz val="12"/>
        <rFont val="新宋体"/>
        <charset val="134"/>
      </rPr>
      <t>）</t>
    </r>
  </si>
  <si>
    <t>聂琛环</t>
  </si>
  <si>
    <t>（1）班级团支书 3分；（2）先进优秀党支部 0.25分；（3）第95期党校培训优秀督导员 0.7分；（4）心理健康讲座 0.2分；（5）电信诈骗讲座活动加分 0.2；（6）学思想，育新人，建新功 线上知识竞赛 0.2分；（7）第九届“华农之星”进社区巡回报告活动 0.2分（8）先进团支部 0.25分</t>
  </si>
  <si>
    <r>
      <rPr>
        <sz val="12"/>
        <color theme="1"/>
        <rFont val="新宋体"/>
        <charset val="134"/>
      </rPr>
      <t>天然产物化学</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85
食品加工新技术研究与新产品研发专题</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81
食品添加剂研究专题</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89
高级食品化学</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90
食品与健康及保健食品开发趋势专题</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90
智能制造与食品加工</t>
    </r>
    <r>
      <rPr>
        <sz val="12"/>
        <color theme="1"/>
        <rFont val="Arial"/>
        <family val="2"/>
      </rPr>
      <t xml:space="preserve">	</t>
    </r>
    <r>
      <rPr>
        <sz val="12"/>
        <color theme="1"/>
        <rFont val="新宋体"/>
        <charset val="134"/>
      </rPr>
      <t>1学分</t>
    </r>
    <r>
      <rPr>
        <sz val="12"/>
        <color theme="1"/>
        <rFont val="Arial"/>
        <family val="2"/>
      </rPr>
      <t xml:space="preserve">	</t>
    </r>
    <r>
      <rPr>
        <sz val="12"/>
        <color theme="1"/>
        <rFont val="新宋体"/>
        <charset val="134"/>
      </rPr>
      <t>90
研究生学术与职业素养讲座（MOOC）</t>
    </r>
    <r>
      <rPr>
        <sz val="12"/>
        <color theme="1"/>
        <rFont val="Arial"/>
        <family val="2"/>
      </rPr>
      <t xml:space="preserve">	</t>
    </r>
    <r>
      <rPr>
        <sz val="12"/>
        <color theme="1"/>
        <rFont val="新宋体"/>
        <charset val="134"/>
      </rPr>
      <t>3学分</t>
    </r>
    <r>
      <rPr>
        <sz val="12"/>
        <color theme="1"/>
        <rFont val="Arial"/>
        <family val="2"/>
      </rPr>
      <t xml:space="preserve">	</t>
    </r>
    <r>
      <rPr>
        <sz val="12"/>
        <color theme="1"/>
        <rFont val="新宋体"/>
        <charset val="134"/>
      </rPr>
      <t>86
食品科学研究专题</t>
    </r>
    <r>
      <rPr>
        <sz val="12"/>
        <color theme="1"/>
        <rFont val="Arial"/>
        <family val="2"/>
      </rPr>
      <t xml:space="preserve">	</t>
    </r>
    <r>
      <rPr>
        <sz val="12"/>
        <color theme="1"/>
        <rFont val="新宋体"/>
        <charset val="134"/>
      </rPr>
      <t>3学分</t>
    </r>
    <r>
      <rPr>
        <sz val="12"/>
        <color theme="1"/>
        <rFont val="Arial"/>
        <family val="2"/>
      </rPr>
      <t xml:space="preserve">	</t>
    </r>
    <r>
      <rPr>
        <sz val="12"/>
        <color theme="1"/>
        <rFont val="新宋体"/>
        <charset val="134"/>
      </rPr>
      <t>91
硕士生英语</t>
    </r>
    <r>
      <rPr>
        <sz val="12"/>
        <color theme="1"/>
        <rFont val="Arial"/>
        <family val="2"/>
      </rPr>
      <t xml:space="preserve">	</t>
    </r>
    <r>
      <rPr>
        <sz val="12"/>
        <color theme="1"/>
        <rFont val="新宋体"/>
        <charset val="134"/>
      </rPr>
      <t>3学分    90
自然辩证法概论</t>
    </r>
    <r>
      <rPr>
        <sz val="12"/>
        <color theme="1"/>
        <rFont val="Arial"/>
        <family val="2"/>
      </rPr>
      <t xml:space="preserve">	</t>
    </r>
    <r>
      <rPr>
        <sz val="12"/>
        <color theme="1"/>
        <rFont val="新宋体"/>
        <charset val="134"/>
      </rPr>
      <t>1学分</t>
    </r>
    <r>
      <rPr>
        <sz val="12"/>
        <color theme="1"/>
        <rFont val="Arial"/>
        <family val="2"/>
      </rPr>
      <t xml:space="preserve">	</t>
    </r>
    <r>
      <rPr>
        <sz val="12"/>
        <color theme="1"/>
        <rFont val="新宋体"/>
        <charset val="134"/>
      </rPr>
      <t>93
新时代中国特色社会主义理论与实践</t>
    </r>
    <r>
      <rPr>
        <sz val="12"/>
        <color theme="1"/>
        <rFont val="Arial"/>
        <family val="2"/>
      </rPr>
      <t xml:space="preserve">	</t>
    </r>
    <r>
      <rPr>
        <sz val="12"/>
        <color theme="1"/>
        <rFont val="新宋体"/>
        <charset val="134"/>
      </rPr>
      <t>2学分</t>
    </r>
    <r>
      <rPr>
        <sz val="12"/>
        <color theme="1"/>
        <rFont val="Arial"/>
        <family val="2"/>
      </rPr>
      <t xml:space="preserve">	</t>
    </r>
    <r>
      <rPr>
        <sz val="12"/>
        <color theme="1"/>
        <rFont val="新宋体"/>
        <charset val="134"/>
      </rPr>
      <t>94
科研伦理与学术规范（MOOC）</t>
    </r>
    <r>
      <rPr>
        <sz val="12"/>
        <color theme="1"/>
        <rFont val="Arial"/>
        <family val="2"/>
      </rPr>
      <t xml:space="preserve">	</t>
    </r>
    <r>
      <rPr>
        <sz val="12"/>
        <color theme="1"/>
        <rFont val="新宋体"/>
        <charset val="134"/>
      </rPr>
      <t>1学分   93</t>
    </r>
  </si>
  <si>
    <t>（1）食品学院第2届综述大赛参与 0.2分
（2）“寻味中国大豆，携手健康生活”学术比赛一等奖 1.2分
（3）农产品发展趋势学术讲座 0.2分
（4）第三届学术文化节学术论坛海报设计大赛参与分 0.2分</t>
  </si>
  <si>
    <r>
      <rPr>
        <sz val="12"/>
        <color theme="1"/>
        <rFont val="新宋体"/>
        <charset val="134"/>
      </rPr>
      <t>（1）</t>
    </r>
    <r>
      <rPr>
        <sz val="12"/>
        <color theme="1"/>
        <rFont val="Arial"/>
        <family val="2"/>
      </rPr>
      <t xml:space="preserve">	</t>
    </r>
    <r>
      <rPr>
        <sz val="12"/>
        <color theme="1"/>
        <rFont val="新宋体"/>
        <charset val="134"/>
      </rPr>
      <t>参与食品学院院运会女子铅球项目比赛  0.2分；
（2）</t>
    </r>
    <r>
      <rPr>
        <sz val="12"/>
        <color theme="1"/>
        <rFont val="Arial"/>
        <family val="2"/>
      </rPr>
      <t xml:space="preserve">	</t>
    </r>
    <r>
      <rPr>
        <sz val="12"/>
        <color theme="1"/>
        <rFont val="新宋体"/>
        <charset val="134"/>
      </rPr>
      <t>参加食品学院研究生乒乓球选拔赛0.2分；
（3）参与校级定向越野初赛 0.2分；
（4）</t>
    </r>
    <r>
      <rPr>
        <sz val="12"/>
        <color theme="1"/>
        <rFont val="Arial"/>
        <family val="2"/>
      </rPr>
      <t xml:space="preserve">	</t>
    </r>
    <r>
      <rPr>
        <sz val="12"/>
        <color theme="1"/>
        <rFont val="新宋体"/>
        <charset val="134"/>
      </rPr>
      <t xml:space="preserve">参与校级第二期荧光夜跑活动 0.2分
（5）线上体育音乐打卡 0.2分
</t>
    </r>
  </si>
  <si>
    <t xml:space="preserve">（1）参与食品学院院运会女子铅球项目比赛  0.2分；
（2）参加食品学院研究生乒乓球选拔赛0.2分；
（3）参与校级定向越野初赛 0.2分；
（4）参与校级第二期荧光夜跑活动 0.2分
（5）参与水运会 0.2
</t>
  </si>
  <si>
    <t>线上体育音乐打卡属于思想道德品质加分项；学习成绩计算错误</t>
  </si>
  <si>
    <t>林家如</t>
  </si>
  <si>
    <t xml:space="preserve">（1）院级优秀团员 1分 （2）班级组织委员 2分 （3）参加材料与能源学院毕业晚会0.2分（4）参加生命科学学院毕业晚会 0.2分（5）参加第十三届迎新杯书画大赛 0.2分（6）防电信诈骗宣讲 0.2分；（7）作为食品学院功能食品研究生第二党支部评选为“食品学院优秀党支部” 0.25分（8）参加研究生会述职评议代表0.2（9）班级获食品学院先进团支部 0.25 </t>
  </si>
  <si>
    <t xml:space="preserve">
参加“合理膳食，健康人生”讲座 加0.2分
参加食品学业心理健康讲座 加0.2分
参加广东农产品加工产业发展现状与趋势讲座加0.2分
参加食品学院综述大赛0.2</t>
  </si>
  <si>
    <t xml:space="preserve">（1）参与院运会女子立定跳远  0.2分； 
（2）参加院乒乓球选拔赛 0.2分
（3）参加夜间迷宫定向越野 0.2分
（4）参加易班嘉年华定向越野活动 二等奖 0.75分
（5）线上体育打卡 0.2分
</t>
  </si>
  <si>
    <t>（1）参与院运会女子立定跳远  0.2分； 
（2）参加院乒乓球选拔赛 0.2分
（3）参加夜间迷宫定向越野 0.2分
（4）参加易班嘉年华定向越野活动 二等奖 0.75分
（5）线上体育打卡 0.2分</t>
  </si>
  <si>
    <t>线上打卡属于思想品德与集体观念</t>
  </si>
  <si>
    <t>张澳</t>
  </si>
  <si>
    <t>(1)优秀工作人员0.5分
(2)班级宣传委员2分 
(3)团委办公室工作人员1分
(4)先进党支部 0.25分
(5)红旗团委 0.25分
(6)先进团支部 0.25分
(7)防电信诈骗讲座 0.2分
(8)心理讲座参与 0.2分</t>
  </si>
  <si>
    <t>信息检索与文献写作 1 89生物工程研究进展 3 91未来食品发展专题 2 92
试验设计与数据分析 2 90研究生学术与职业素养讲座（MOOC） 3 88
硕士生英语 3 90新时代中国特色社会主义理论与实践 2 97
科研伦理与学术规范（MOOC） 1 96食品添加剂研究专题 2 93
食品科学研究专题 3 91网络信息资源检索与利用 1 85马克思主义与社会科学方法论 1 95</t>
  </si>
  <si>
    <t>(1)农产品加工学术讲座参与 0.2分
(2)营养讲座参与 0.2分
(3)专利辅导讲座参与 0.2分
(4)食品学院第十二届综述大赛参与 0.2分</t>
  </si>
  <si>
    <t xml:space="preserve">（1）参与食品学院院运会男子4x100m项目比赛  0.2分；
（2）易班嘉年华定向越野二等奖 0.75分
夜间超级迷宫定向赛 0.2分 </t>
  </si>
  <si>
    <t>22级硕士6班</t>
  </si>
  <si>
    <t>邱国栋</t>
  </si>
  <si>
    <t>刘旭炜</t>
  </si>
  <si>
    <t>（1）第95期督导员 0.5分  
（2）参加食品学院第十七次研究生代表大会 0.2分 
（3）参加研究生线上宿舍打卡活动 0.2分  
（4）参加防电信诈骗讲座 0.2分  
（5）先进团支部成员0.25分
（6）食品安全科普作品创作大赛观众，0.2分
（7）“学思想 育新人 建新功”知识竞赛参与，0.2分</t>
  </si>
  <si>
    <t>非优秀督导员0.2</t>
  </si>
  <si>
    <t>食品工业新技术设备2学分 88
工业微生物育种2学分 98
食品与健康及保健食品开发趋势专题2学分 91
食品包装进展专题2学分 94
食品加工与贮运专题3学分 96
研究生学术与职业素养讲座（MOOC）3学分 88
食品科学研究专题3学分 89
硕士生英语3学分 90
自然辩证法概论1学分 94
新时代中国特色社会主义理论与实践2学分 93
科研伦理与学术规范（MOOC）1学分 90</t>
  </si>
  <si>
    <t>互联网+没有盖章</t>
  </si>
  <si>
    <t>（1）食品学院综述大赛0.2（2）创客杯大学生创业大赛院赛第二1分（3）丁颖杯发明创意大赛院赛第一0.6（4）学术论坛决赛观众0.2（5）食品大讲堂0.2不加分</t>
  </si>
  <si>
    <t>（1）参与食品学院院运会男子跳远项目比赛，0.2分；
（2）2022年定向越野院赛，团队赛男子组第二名，0.9分；
（3）定向越野校赛参与，团队赛男子组，0.3分；
（4）2022年华南农业大学研究生足球联赛参与，0.3分；
（5）2022年食品学院研究生男子篮球队选拔赛参与，0.2分；
（6）2022年食品学院研究生乒乓球队选拔赛参与，0.2分；
（7）2023年易班定向越野活动二等奖，0.75分</t>
  </si>
  <si>
    <t>同一类比赛只加一次，定向越野加一次</t>
  </si>
  <si>
    <t>（1）参与食品学院院运会男子跳远项目比赛，0.2分；
（2）2022年定向越野院赛，团队赛男子组第二名，0.9分；
（4）2022年华南农业大学研究生足球联赛参与，0.3分；
（5）2022年食品学院研究生男子篮球队选拔赛参与，0.2分；
（6）2022年食品学院研究生乒乓球队选拔赛参与，0.2分；
（7）2023年易班定向越野活动二等奖，0.75分</t>
  </si>
  <si>
    <t>刘亚男、史文丽</t>
  </si>
  <si>
    <t>20222145055</t>
  </si>
  <si>
    <t>易熠</t>
  </si>
  <si>
    <t xml:space="preserve">
荣誉称号：22级硕士3班先进团支部（0.25）、红旗研会干事（0.25）、食品学院优秀研会工作人员（0.5）
学生工作：食品学院团委研究生会组织部干事（2）
集体活动：1月27日心理健康讲座（0.2）、食品科普作品创作大赛（决赛）创作（0.2）</t>
  </si>
  <si>
    <t>仪器分析（3学分，88分）、食品工业新技术（2学分，88分）、食品加工过程模拟-优化-控制（3学分，90分）、食品包装进展专题（2学分，90分）、试验设计与数据分析（2学分，94分）、生物激光共聚焦（2学分，84分）、食品科学研究专题（3学分，87分）、自然辨证法（1学分，93分）、新时代中国特色社会主义理论与研究（2学分，90分）、科研伦理与学术规范（1学分，84分）、硕士生英语（3学分，97分）</t>
  </si>
  <si>
    <t>学术竞赛：2022年实验技能创新大赛（0.2）、食品学院第十二届文献综述大赛（0.2）
学术讲座：2022年12月14日广东农产品加工产业发展现状与趋势讲座（0.2）、研究生学术论坛决赛（0.2）、2022年11月10日专利辅导讲座（0.2）</t>
  </si>
  <si>
    <t>体育素质：2022年食品学院研究生乒乓球选拔赛（0.2）、食品学院定向越野选拔赛第5名（0.6）、2022年食品学院研究生男子篮球选拔赛（0.2）、食品学院运动会男子铅球（0.2）、趣味运动会（0.2）
社会实践：2023年华南农业大学第一届乡村振兴志愿服务技能大赛校内选拔赛（0.5）、中国青年报表彰（1）、南方日报表彰（0.5）、第二届夜间超级迷宫定向赛暨校队选拔赛（0.2）</t>
  </si>
  <si>
    <r>
      <rPr>
        <sz val="12"/>
        <rFont val="新宋体"/>
        <charset val="134"/>
      </rPr>
      <t>3.6</t>
    </r>
    <r>
      <rPr>
        <sz val="12"/>
        <color rgb="FFC00000"/>
        <rFont val="新宋体"/>
        <charset val="134"/>
      </rPr>
      <t>（一审：2.1）</t>
    </r>
  </si>
  <si>
    <r>
      <rPr>
        <sz val="12"/>
        <rFont val="新宋体"/>
        <charset val="134"/>
      </rPr>
      <t>体育素质：2022年食品学院研究生乒乓球选拔赛（0.2）、食品学院定向越野选拔赛第5名（0.6）、2022年食品学院研究生男子篮球选拔赛（0.2）、食品学院运动会男子铅球（0.2）、趣味运动会（0.2）
社会实践：2023年华南农业大学第一届乡村振兴志愿服务技能大赛校内选拔赛（0.5）</t>
    </r>
    <r>
      <rPr>
        <sz val="12"/>
        <color rgb="FFC00000"/>
        <rFont val="新宋体"/>
        <charset val="134"/>
      </rPr>
      <t>、中国青年报表彰（1）（细则没有，不能加）、南方日报表彰（0.5）（细则没有，不能加）</t>
    </r>
    <r>
      <rPr>
        <sz val="12"/>
        <rFont val="新宋体"/>
        <charset val="134"/>
      </rPr>
      <t>、第二届夜间超级迷宫定向赛暨校队选拔赛（0.2）</t>
    </r>
  </si>
  <si>
    <t>朱韵琦</t>
  </si>
  <si>
    <t>（1）研究生会运营发展部工作人员 2分 
（2）食品学院94期优秀督导员 0.7分（0.5分+0.2分-标兵）
（3）先进团支部 0.25分
（4）参加第七届艾滋病知识竞赛1次 0.2分 
（5）第十三届迎新杯书画大赛活动 0.2分 
（6）研究生线上宿舍打卡活动 0.2分
“学习二十大”主题手账创作活动 0.35分</t>
  </si>
  <si>
    <t>手账活动优秀奖只算0.15</t>
  </si>
  <si>
    <r>
      <rPr>
        <sz val="12"/>
        <color theme="1"/>
        <rFont val="新宋体"/>
        <charset val="134"/>
      </rPr>
      <t>（1）研究生会运营发展部工作人员 2分 
（2）食品学院94期优秀督导员 0.7分
（3）先进团支部 0.25分
（5）第十三届迎新杯书画大赛活动 0.2分 
（6）研究生线上宿舍打卡活动 0.2分
（7）</t>
    </r>
    <r>
      <rPr>
        <sz val="12"/>
        <color rgb="FFFF0000"/>
        <rFont val="新宋体"/>
        <charset val="134"/>
      </rPr>
      <t>“学习二十大”主题手账创作活动 0.15分
（9）电信网络诈骗研究生专场宣讲会线下 0.2分
（7）学者面对面讲座 0.2分</t>
    </r>
  </si>
  <si>
    <t>学习成绩：
（1）天然产业化学 92分
（2）发酵工程 84分
（3）食品微生物学进展专题   88分
（4）工业微生物育种   98分
（5）生物工程下游技术 89分
（6）生物工程研究进展 94分
（7）食品科学研究专题 90分
（8）硕士生英语 90分
（9）自然辩证法概论 95分
（10）新时代中国特色社会主义理论与实践 94分
（11）科研伦理与学术规范 98分
绩点平均分：91.21分
学习成绩得分：18.242分</t>
  </si>
  <si>
    <r>
      <rPr>
        <sz val="12"/>
        <rFont val="新宋体"/>
        <charset val="134"/>
      </rPr>
      <t xml:space="preserve">（1）参与食品学院第十二届综述大赛 0.2分 
</t>
    </r>
    <r>
      <rPr>
        <sz val="12"/>
        <color rgb="FFFF0000"/>
        <rFont val="新宋体"/>
        <charset val="134"/>
      </rPr>
      <t>（2）参与第七届智行杯知识竞赛活动 0.2分</t>
    </r>
    <r>
      <rPr>
        <sz val="12"/>
        <rFont val="新宋体"/>
        <charset val="134"/>
      </rPr>
      <t xml:space="preserve">
（3）参与2022年“丁颖杯”发明创意大赛 0.2分 
（4）参与食品学院实验技能创新大赛 0.2分
（5）食品安全科普创作大赛 0.2分
（6）“燕山论坛”文献综述大赛写作指导讲座 0.2分 
</t>
    </r>
    <r>
      <rPr>
        <sz val="12"/>
        <color rgb="FFFF0000"/>
        <rFont val="新宋体"/>
        <charset val="134"/>
      </rPr>
      <t xml:space="preserve">（7）学者面对面讲座 0.2分 </t>
    </r>
    <r>
      <rPr>
        <sz val="12"/>
        <rFont val="新宋体"/>
        <charset val="134"/>
      </rPr>
      <t xml:space="preserve">
（8）11月10日专利辅导讲座 0.2分 
</t>
    </r>
    <r>
      <rPr>
        <sz val="12"/>
        <color rgb="FFFF0000"/>
        <rFont val="新宋体"/>
        <charset val="134"/>
      </rPr>
      <t>（9）电信网络诈骗研究生专场宣讲会线下 0.2分
（10）第七届智行杯决赛观众 0.2分</t>
    </r>
    <r>
      <rPr>
        <sz val="12"/>
        <rFont val="新宋体"/>
        <charset val="134"/>
      </rPr>
      <t xml:space="preserve">
</t>
    </r>
    <r>
      <rPr>
        <sz val="12"/>
        <color rgb="FFFF0000"/>
        <rFont val="新宋体"/>
        <charset val="134"/>
      </rPr>
      <t>（11）红十字会第二十一届初级卫生知识擂台赛决赛观众 0.2分</t>
    </r>
  </si>
  <si>
    <t xml:space="preserve">（1）参与食品学院第十二届综述大赛 0.2分 
（3）参与2022年“丁颖杯”发明创意大赛 0.2分 
（4）参与食品学院实验技能创新大赛 0.2分
（5）食品安全科普创作大赛 0.2分
（6）“燕山论坛”文献综述大赛写作指导讲座 0.2分  
（8）11月10日专利辅导讲座 0.2分 
</t>
  </si>
  <si>
    <t>（1）参与食品学院女子篮球选拔赛  0.2分； 
（2）参与食品学院女子乒乓球选拔赛  0.2分 
（3）参与易班定向越野三等奖0.5分 
（4）参与SCAU定向越野活动 0.2分</t>
  </si>
  <si>
    <t>1、“学习二十大”主题手账创作活动加0.15分；2、参加第七届艾滋病知识竞赛1次不加分； 3、电信网络诈骗研究生专场宣讲会线下 0.2分
和学者面对面讲座 0.2分属于集体活动；4、参与第七届智行杯知识竞赛活动没有盖章；5、第七届智行杯决赛观众 参与与观赛只算一次；6、红十字会第二十一届初级卫生知识擂台赛决赛观众 没有盖章；手账活动优秀奖只算0.15</t>
  </si>
  <si>
    <t>22级硕士8班</t>
  </si>
  <si>
    <t>农真珍</t>
  </si>
  <si>
    <t>3.35+0.05</t>
  </si>
  <si>
    <r>
      <rPr>
        <sz val="12"/>
        <color theme="1"/>
        <rFont val="新宋体"/>
        <charset val="134"/>
      </rPr>
      <t xml:space="preserve">(1)团委工作人员 2分 
</t>
    </r>
    <r>
      <rPr>
        <sz val="12"/>
        <color rgb="FFFF0000"/>
        <rFont val="新宋体"/>
        <charset val="134"/>
      </rPr>
      <t xml:space="preserve">（2）“红旗团委”工作人员 0.2分 </t>
    </r>
    <r>
      <rPr>
        <sz val="12"/>
        <color theme="1"/>
        <rFont val="新宋体"/>
        <charset val="134"/>
      </rPr>
      <t xml:space="preserve">
(3)先进团支部 0.25分 
(4)全民国家安全教育日宣传游园会 0.2分 
(5)“学习二十大、永远跟党走、奋进新征程”主题手帐活动 0.2分
(6)心理健康讲座一次 非学术分0.2分 
(7)防电信网络诈骗宣讲会一次 集体分0.2分 
(8）燕山清扫活动一次 集体分0.1分</t>
    </r>
  </si>
  <si>
    <r>
      <rPr>
        <sz val="12"/>
        <color theme="1"/>
        <rFont val="新宋体"/>
        <charset val="134"/>
      </rPr>
      <t xml:space="preserve">(1)团委工作人员 2分 </t>
    </r>
    <r>
      <rPr>
        <sz val="12"/>
        <color rgb="FFFF0000"/>
        <rFont val="新宋体"/>
        <charset val="134"/>
      </rPr>
      <t xml:space="preserve">（2）“红旗团委”工作人员 0.25分 </t>
    </r>
    <r>
      <rPr>
        <sz val="12"/>
        <color theme="1"/>
        <rFont val="新宋体"/>
        <charset val="134"/>
      </rPr>
      <t xml:space="preserve">
(3)先进团支部 0.25分 
(4)全民国家安全教育日宣传游园会 0.2分 
(5)“学习二十大、永远跟党走、奋进新征程”主题手帐活动 0.2分
(6)心理健康讲座一次 非学术分0.2分 
(7)防电信网络诈骗宣讲会一次 集体分0.2分 
(8）燕山清扫活动一次 集体分0.1分</t>
    </r>
  </si>
  <si>
    <t>绩点平均分：(95×1+89×2+88×2+89×2+88×1+97×2+89×2+89×2+85×3+94×2+75×1+88×3+95×1)÷24
=89.25
学习成绩：89.25×0.2=17.85</t>
  </si>
  <si>
    <t>0.8-0.1</t>
  </si>
  <si>
    <r>
      <rPr>
        <sz val="12"/>
        <color theme="1"/>
        <rFont val="新宋体"/>
        <charset val="134"/>
      </rPr>
      <t xml:space="preserve">（1）第十一届中国大学生高分子材料创新创业大赛 0.2分
</t>
    </r>
    <r>
      <rPr>
        <sz val="12"/>
        <color rgb="FFFF0000"/>
        <rFont val="新宋体"/>
        <charset val="134"/>
      </rPr>
      <t xml:space="preserve">（2）2022年华南农业大学实验技能创新大赛 0.2分     </t>
    </r>
    <r>
      <rPr>
        <sz val="12"/>
        <color theme="1"/>
        <rFont val="新宋体"/>
        <charset val="134"/>
      </rPr>
      <t xml:space="preserve">
（3）综述大赛一次 0.2分
（4）第七届“光威杯”中国复合材料学会大学生科技创新竞赛 0.2分</t>
    </r>
  </si>
  <si>
    <r>
      <rPr>
        <sz val="12"/>
        <color theme="1"/>
        <rFont val="新宋体"/>
        <charset val="134"/>
      </rPr>
      <t xml:space="preserve">（1）第十一届中国大学生高分子材料创新创业大赛 0.2分
</t>
    </r>
    <r>
      <rPr>
        <sz val="12"/>
        <color rgb="FFFF0000"/>
        <rFont val="新宋体"/>
        <charset val="134"/>
      </rPr>
      <t xml:space="preserve">（2）2022年华南农业大学实验技能创新大赛 0.1分     </t>
    </r>
    <r>
      <rPr>
        <sz val="12"/>
        <color theme="1"/>
        <rFont val="新宋体"/>
        <charset val="134"/>
      </rPr>
      <t xml:space="preserve">
（3）综述大赛一次 0.2分
（4）第七届“光威杯”中国复合材料学会大学生科技创新竞赛 0.2分</t>
    </r>
  </si>
  <si>
    <t>（1）2022年女子篮球选拔赛  0.2分
（2）2022年乒乓球队选拔赛  0.2分
（3）2022年院运会田赛 0.2分
（4）第二期荧光夜跑活动 0.2分
（5）2023易班嘉年华定向越野活动 1分</t>
  </si>
  <si>
    <t>（1）2022年女子篮球选拔赛  0.2分
（2）2022年乒乓球队选拔赛  0.2分
（3）2022年院运会田赛 0.2分
（4）第二期荧光夜跑活动 0.2分
（5）2023易班嘉年华定向越野活动一等奖1分</t>
  </si>
  <si>
    <t xml:space="preserve">1.2022年华南农业大学实验技能创新大赛 参与分0.1，2.“红旗团委”工作人员 0.25分 </t>
  </si>
  <si>
    <t>申旋旋易文辉徐玉洁</t>
  </si>
  <si>
    <t>余鸿涛 杨益双</t>
  </si>
  <si>
    <t>许瑞娜</t>
  </si>
  <si>
    <t>（1）院级先进党支部  0.25分
（2）参加“心灵奇旅”知识竞赛初赛  0.2分
（3）参与反电信网络诈骗研究生专场宣讲会  0.2分
（4）参与研究生线上宿舍打卡  0.2分
（5）参与心理健康讲座  0.2分
（6）参与第十三届迎新杯书画大赛  0.2分
（7）先进团支部  0.25分</t>
  </si>
  <si>
    <t>1、食品生物技术专题与研究进展  78（学分：2）
2、食品添加剂研究专题  89（学分：2）
3、工业微生物育种  98（学分：2）
4、食品与健康及保健食品开发趋势专题  90（学分：2）
5、信息检索与文献写作      95（学分：1）
6、功能性食品评价学      90（学分：1）
7、实验动物学      94（学分：2）
8、如何写好科研论文(MOOC)      96（学分：2）
9、食品科学研究专题      85（学分：3）
10、硕士生英语     98（学分：3）
11、马克思主义与社会科学方法论     92（学分：1）
12、新时代中国特色社会主义理论与实践     92（学分：2）
13、科研伦理与学术规范（MOOC）     92（学分：1）
平均绩点平均分*0.2=18.27</t>
  </si>
  <si>
    <t>（1）食品学院综述大赛参与 0.2分
（2）2022年丁颖杯暨挑战杯广东课外学术科技竞赛校内选拔赛”优秀奖0.6分 
（3）参加食品学院实验技能创新大赛  0.2分
（4）参加2022 年11月10 日专利辅导讲座  0.2分
（5）参加合理膳食 健康人生学术讲座   0.2分
（6）参与2022年12月14日广东农产品加工产业发展现状与趋势讲座  0.2分</t>
  </si>
  <si>
    <r>
      <rPr>
        <sz val="12"/>
        <color theme="1"/>
        <rFont val="新宋体"/>
        <charset val="134"/>
      </rPr>
      <t>（1）易班定向越野活动一等奖  1分；
（2）食品学院院运会仰卧起坐项目  第7名  0.4分；
（3）参与食品学院院运会立定跳远项目  0.2分；</t>
    </r>
    <r>
      <rPr>
        <sz val="12"/>
        <color rgb="FFFF0000"/>
        <rFont val="新宋体"/>
        <charset val="134"/>
      </rPr>
      <t xml:space="preserve">  0</t>
    </r>
    <r>
      <rPr>
        <sz val="12"/>
        <color theme="1"/>
        <rFont val="新宋体"/>
        <charset val="134"/>
      </rPr>
      <t xml:space="preserve">
（4）参与2022年食品学院女子篮球选拔赛  0.2分；
（5）参与乒乓球队选拔赛  0.2分；
（6）参与趣味运动会  0.2分；
（7）参与定向越野初赛短距离赛女子组  0.2分；
（8）参与第二届夜间超级迷宫定向接力赛  0.2分</t>
    </r>
  </si>
  <si>
    <t>（1）易班定向越野活动一等奖  1分；
（2）食品学院院运会仰卧起坐项目  第7名  0.4分；
（4）参与2022年食品学院女子篮球选拔赛  0.2分；
（5）参与乒乓球队选拔赛  0.2分；
（6）参与趣味运动会  0.2分；
（7）参与定向越野初赛短距离赛女子组  0.2分；
（8）参与第二届夜间超级迷宫定向接力赛  0.2分</t>
  </si>
  <si>
    <t>院运会得奖不能加参与分</t>
  </si>
  <si>
    <t>张奕懿</t>
  </si>
  <si>
    <t>（1）院级先进团支部 0.25分（2）班级心理委员 2分（3）院级先进党支部 0.25分（4）食品学院第94期督导员 0.2分（5）心理健康讲座 0.2分（6）食品安全科普大赛观众 0.2分（7）校级“线上文体打卡活动”-体育打卡，音乐打卡0.2分（8）防电信网络诈骗宣讲会 0.2分</t>
  </si>
  <si>
    <t>（1）院级先进团支部 0.25分（2）班级心理委员 2分（3）院级先进党支部 0.25分（4）食品学院第94期督导员 0.2分（5）心理健康讲座 0.2分（6）食品安全科普大赛观众 0.2分（7）校级“线上文体打卡活动”-体育打卡，音乐打卡0.2分（8）防电信网络诈骗宣讲会 0.2分 (9)线上知识打卡 0.2分</t>
  </si>
  <si>
    <t>天然产物化学84/2 食品加工新技术研究与新产品研发专题82/2 食品添加剂研究专题87/2 高级食品化学87/2 食品与健康及保健食品开发趋势专题91/2 现代知识产权与保护90/1 研究生学术与职业素养讲座 (MOOC)88/3 食品科学研究专题93/3 硕士生英语98/3 自然辩证法概论92/1 新时代中国特色社会主义理论与实践93/2 科研伦理与学术规范(MOOC)95/1</t>
  </si>
  <si>
    <t>（1）食品学院综述大赛参与  0.2分（2）院级“科普创作大赛”三等奖，组长 0.8分（3）广东农产品加工产业发展现状 学术讲座 0.2分（4）专利辅导讲座 学术讲座 0.2分</t>
  </si>
  <si>
    <t>（1）食品学院院运会田赛参与女子铅球 0.2分（2）食品学院水运会参与混合自由泳接力 0.2分（3）食品学院定向越野选拔赛初赛 0.2分（4）食品学院研究生乒乓球队选拔赛 0.2分</t>
  </si>
  <si>
    <t>郑宜玫</t>
  </si>
  <si>
    <t>（1）“学习党的二十大精神，争做新时代好青年”易班知识竞赛优秀奖 0.4分
（2）“青年大学习”先进团支部 0.25分
（3）华南农业大学“精力沛杯”“健康广东，营养先行”食品营养健康知识竞赛获奖 0.2分
（4）华南农业大学2023学思想·育新人·建新功知识竞赛参与 0.2分
（5）防电信网络诈骗研究生专场宣讲会 0.2分
（6）3月15日学者面对面讲座 0.2分
（7）3月30日学者面对面讲座 0.2分
（8）华南农业大学“线上文体打卡活动”线上音乐打卡 0.2分
（9）华南农业大学“线上文体打卡活动”线上体育打卡 0.2分
（10）2023年华南农业大学研究生线上宿舍打卡活动 0.2分</t>
  </si>
  <si>
    <t>思想最多1分，</t>
  </si>
  <si>
    <t xml:space="preserve">（1）“学习党的二十大精神，争做新时代好青年”易班知识竞赛优秀奖 0.4分
（2）“青年大学习”先进团支部 0.25分
（3）华南农业大学“精力沛杯”“健康广东，营养先行”食品营养健康知识竞赛获奖 0.2分
（4）华南农业大学2023学思想·育新人·建新功知识竞赛参与 0.2分
（5）防电信网络诈骗研究生专场宣讲会 0.2分
（6）3月15日学者面对面讲座 0.2分
（7）华南农业大学“线上文体打卡活动” 0.2分
</t>
  </si>
  <si>
    <t>（1）未来食品发展专题 92分（2学分）
（2）食品与健康及保健食品开发趋势专题 91分（2学分）
（3）研究生学术与职业素养讲座（MOOC） 90分（3学分）
（4）硕士生英语 96分（3学分）
（5）新时代中国特色社会主义理论与实践 95分（2学分）
（6）科研伦理与学术规范（MOOC） 98分（1学分）
（7）工业微生物育种 98分（2学分）
（8）研究生学习适应于发展 94分（2学分）
（9）食品科学研究专题 92分（3学分）
（10）食品加工与贮运专题 96分（3学分）
（11）自然辩证法概论 95分（1学分）</t>
  </si>
  <si>
    <t>学术讲座参与分最多1分</t>
  </si>
  <si>
    <t>(1)食品学院第十二届综述大赛参与 0.2分大业心(2)“百李挑一”之第十五届实验技能创新大赛参与 0.2 分
(3)食品安全科普创作大赛参与 0.2分
(4)12月14日广东农产品加工产业发展现状与趋势讲座 0.2分
(5)2022年11月10 日专利辅导讲座 0.2分
（6）文献综述大赛写作指导讲座 0.2 分</t>
  </si>
  <si>
    <t>（1）2022年女子篮球选拔赛参与 0.2分
（2）2022年兵乓球队选拔赛参与 0.2分
（3）食品学院院运会仰卧起坐项目比赛参与 0.2分
（4）2023年华南农业大学第二期研究生荧光夜跑参与 0.2分
（5）2023年“爱地球 爱运动”荧光夜跑活动参与 0.2分
（6）2023年易班嘉年华定向越野活动一等奖 1分</t>
  </si>
  <si>
    <t>张圣贤</t>
  </si>
  <si>
    <t>（1）先进团支部 0.25分；
（2）班级心理委员 2分；
（3）参加防电信网络诈骗研究生专场宣讲会 1次0.2分；
（4）参加“共克时艰”研究生线上宿舍打卡活动 1次0.2分；
（5）参加学者面对面 1次0.2分；
（6）参加燕山清扫活动 1次0.1分</t>
  </si>
  <si>
    <t>（1）先进团支部 0.25分；
（2）班级心理委员 2分；
（3）参加防电信网络诈骗研究生专场宣讲会 1次0.2分；
（4）参加“共克时艰”研究生线上宿舍打卡活动 1次 0.2分；
（5）参加学者面对面 1次0.2分；
（6）参加燕山清扫活动 1次0.1分</t>
  </si>
  <si>
    <t>（1）参加研究生学术论坛决赛观众组 0.2分；
（2）参加专利辅导讲座 0.2分；
（3）参加广东农产品加工产业发展现状与趋势讲座 0.2分；
（4）参加食品学院第十二届综述大赛 0.2分</t>
  </si>
  <si>
    <t>1）食品微生物基因工程实验技术 91分；（2）发酵工程 96分；（3）生物工程下游技术 89分；（4）科学研究方法与论文写作(MOOC) 84分；（5）现代分子生物学（全英） 87分；（6）高级微生物学 94分；（7）硕士生英语 93分；（8）马克思主义与社会科学方法论 93分；（9）新时代中国特色社会主义理论与实践 95分；（10）科研伦理与学术规范（MOOC） 93分；</t>
  </si>
  <si>
    <t>（1）参与定向越野初赛短距离赛获得第三名 0.8分；
（2）参加食品学院研究生乒乓球队选拔赛 0.2分；
（3）参与易班定向越野获得三等奖 0.5分</t>
  </si>
  <si>
    <r>
      <rPr>
        <sz val="12"/>
        <color theme="1"/>
        <rFont val="新宋体"/>
        <charset val="134"/>
      </rPr>
      <t>（1）参与定向越野初赛短距离赛获得第三名 0.8分</t>
    </r>
    <r>
      <rPr>
        <sz val="12"/>
        <color rgb="FFFF0000"/>
        <rFont val="新宋体"/>
        <charset val="134"/>
      </rPr>
      <t>；</t>
    </r>
    <r>
      <rPr>
        <sz val="12"/>
        <color theme="1"/>
        <rFont val="新宋体"/>
        <charset val="134"/>
      </rPr>
      <t xml:space="preserve">
（2）参加食品学院研究生乒乓球队选拔赛 0.2分；
（3）参与易班定向越野获得三等奖 0.5分</t>
    </r>
  </si>
  <si>
    <t>吴紫彬</t>
  </si>
  <si>
    <t>（1）4.20电信防诈骗宣讲会 0.2分 （2）参加研会疫情打卡活动 0.2分（3）先进团支部 0.25分</t>
  </si>
  <si>
    <t>天然产物化学86/2；食品工业新技术设89/2；高级食品化学90/2 ；食品加工过程模拟-优化-控制86/3； 智能制造与食品加工88/1；未来食品发展专题89/2；试验设计与数据分析89/2；食品科学研究专题89/3；硕士生英90/3；自然辩证法概论89/1；新时代中国特色社会主义理论与实践93/2；科研伦理与学术规范（MOOC）93/1（硕士绩点平均分17.81）。</t>
  </si>
  <si>
    <t xml:space="preserve">（1）定向越野参与分0.2分（2）易班定向越野0.2分 </t>
  </si>
  <si>
    <t>曹婷</t>
  </si>
  <si>
    <t>(1)党委信息中心工作人员   2分；(2)“学思想·育新人·建新功”知识竞赛，校级优秀奖  0.4分；(3)功能食品研究生第二党支部获得“先进党支部” 0.25分；(4)“先进团支部”   0.25分；(5)参加4.20防电信网络诈骗宣讲会  0.2分；</t>
  </si>
  <si>
    <t>(1)党委信息中心工作人员   2分；(2)“学思想·育新人·建新功”知识竞赛，校级优秀奖  0.4分；(3)功能食品研究生第二党支部获得“先进党支部” 0.25分；(4)“先进团支部”   0.25分；(5)参加4.20防电信网络诈骗宣讲会  0.2分；（6)党务信息中心优秀工作人员0.5分</t>
  </si>
  <si>
    <t>①食品微生物基因工程实验技术  3学分，94
②发酵工程  3学分，87
③高级食品化学  2学分，91
④食品包装进展专题  2学分，93
⑤实验动物学  2学分，93
⑥研究生学术与职业素养讲座  3学分，87
⑦食品科学研究专题  3学分，84
⑧硕士生英语  3学分，90
⑨自然辩证法概率  1学分，91
⑩新中国特色社会主义理论与实践  2学分，95
11.科学伦理与学术规范  1学分，96</t>
  </si>
  <si>
    <t>参加研究生学术论坛讲座  0.2分；
参加广东农产品产业发展现状与趋势讲座  0.2分；
参加食品学院第十二届综述大赛  0.2分；
参加专利辅导学术讲座  0.2分</t>
  </si>
  <si>
    <t xml:space="preserve">参与食品学院院运会立定跳远项目比赛  0.2分； 
参加2022年食品学院乒乓球队选拔赛   0.2分
荧光夜跑活动   0.2分；
</t>
  </si>
  <si>
    <t>20222145033</t>
  </si>
  <si>
    <t>欧婷婷</t>
  </si>
  <si>
    <t>13659744345</t>
  </si>
  <si>
    <t>（1）参加食品大讲堂 0.2分
（2）参加心理健康讲座 0.2分
（3）参加学者面对面 0.2分
  （4）参加易班知识竞赛 0.2分
（5）院级优秀党支部 0.25分
 （6）先进团支部班级成员 0.25分</t>
  </si>
  <si>
    <t>绩点平均分：91.33   学习成绩得分：18.27
 食品工业新技术设备87分2学分；
食品科学与工程文献综述与专题讨论89分2学分
；智能制造与食品加工88分1学分；
未来食品发展专题94分2学分；
科学研究方法与论文写作(MOOC)92分2学分；
食品加工与贮运专题90分3学分；
功能食品加工工艺学87分1学分；
网络信息资源检索与利用85分1学分；
食品科学研究专题86分3学分；
硕士生英语99分3学分；
自然辩证法概论96分1学分；
新时代中国特色社会主义理论与实践94分2学分；
科研伦理与学术规范（MOOC）99分1学分</t>
  </si>
  <si>
    <r>
      <rPr>
        <sz val="10.5"/>
        <color theme="1"/>
        <rFont val="新宋体"/>
        <charset val="134"/>
      </rPr>
      <t>（</t>
    </r>
    <r>
      <rPr>
        <sz val="10.5"/>
        <color theme="1"/>
        <rFont val="新宋体"/>
        <charset val="134"/>
      </rPr>
      <t>1</t>
    </r>
    <r>
      <rPr>
        <sz val="10.5"/>
        <color theme="1"/>
        <rFont val="新宋体"/>
        <charset val="134"/>
      </rPr>
      <t>）参加专利辅导讲座</t>
    </r>
    <r>
      <rPr>
        <sz val="10.5"/>
        <color theme="1"/>
        <rFont val="新宋体"/>
        <charset val="134"/>
      </rPr>
      <t xml:space="preserve"> 0.2</t>
    </r>
    <r>
      <rPr>
        <sz val="10.5"/>
        <color theme="1"/>
        <rFont val="新宋体"/>
        <charset val="134"/>
      </rPr>
      <t>分</t>
    </r>
    <r>
      <rPr>
        <sz val="10.5"/>
        <color theme="1"/>
        <rFont val="新宋体"/>
        <charset val="134"/>
      </rPr>
      <t xml:space="preserve">  
</t>
    </r>
    <r>
      <rPr>
        <sz val="10.5"/>
        <color theme="1"/>
        <rFont val="新宋体"/>
        <charset val="134"/>
      </rPr>
      <t>（2）参加文献综述大赛写作指导讲座 0.2分 
（3）参加食品学院第十二届综述大赛 0.2分</t>
    </r>
  </si>
  <si>
    <r>
      <rPr>
        <sz val="12"/>
        <color theme="1"/>
        <rFont val="新宋体"/>
        <charset val="134"/>
      </rPr>
      <t>（1）参加食品学院研究生女子篮球选拔赛 0.2分  
（2）参加食品学院研究生乒乓球队选拔赛 0.2分  
（3）参加院运会女子4</t>
    </r>
    <r>
      <rPr>
        <sz val="12"/>
        <color theme="1"/>
        <rFont val="MS Gothic"/>
        <family val="3"/>
      </rPr>
      <t>✖</t>
    </r>
    <r>
      <rPr>
        <sz val="12"/>
        <color theme="1"/>
        <rFont val="新宋体"/>
        <charset val="134"/>
      </rPr>
      <t>100预决赛 0.2分 ；
（4）参加定向越野初赛团队赛 0.2分
 （5）参加第二期研究生荧光夜跑活动 0.2分 
（6）参加易班嘉年华活动 0.5分 
(7)前往六盘水市调研 0.5分
（8）前往洲洞村调研 0.5分</t>
    </r>
  </si>
  <si>
    <r>
      <rPr>
        <sz val="12"/>
        <color theme="1"/>
        <rFont val="新宋体"/>
        <charset val="134"/>
      </rPr>
      <t>（1）参加食品学院研究生女子篮球选拔赛 0.2分  
（2）参加食品学院研究生乒乓球队选拔赛 0.2分  
（3）参加院运会女子4</t>
    </r>
    <r>
      <rPr>
        <sz val="12"/>
        <color theme="1"/>
        <rFont val="MS Gothic"/>
        <family val="3"/>
      </rPr>
      <t>✖</t>
    </r>
    <r>
      <rPr>
        <sz val="12"/>
        <color theme="1"/>
        <rFont val="新宋体"/>
        <charset val="134"/>
      </rPr>
      <t xml:space="preserve">100预决赛 </t>
    </r>
    <r>
      <rPr>
        <strike/>
        <sz val="12"/>
        <color theme="1"/>
        <rFont val="新宋体"/>
        <charset val="134"/>
      </rPr>
      <t>0.2分 ；</t>
    </r>
    <r>
      <rPr>
        <sz val="12"/>
        <color rgb="FFFF0000"/>
        <rFont val="新宋体"/>
        <charset val="134"/>
      </rPr>
      <t>0.3分</t>
    </r>
    <r>
      <rPr>
        <sz val="12"/>
        <color theme="1"/>
        <rFont val="新宋体"/>
        <charset val="134"/>
      </rPr>
      <t xml:space="preserve">
（4）参加定向越野初赛团队赛 0.2分
 （5）参加第二期研究生荧光夜跑活动 0.2分 
（6）参加易班嘉年华活动 0.5分 
(7)前往六盘水市调研 0.5分
（8）前往洲洞村调研 0.5分</t>
    </r>
  </si>
  <si>
    <t>20222145005</t>
  </si>
  <si>
    <t>陈婧欣</t>
  </si>
  <si>
    <t xml:space="preserve">（1） 11月27日心理健康讲座 0.2分
（2） 3月15日学者面对面 0.2分
（3） “先进团支部”班级 0.25分
（4） 4.20防电信诈骗讲座 0.2分
（5） 4.27食品安全科普作品创作大赛（决赛） 0.2分
</t>
  </si>
  <si>
    <t xml:space="preserve">
食品营养与功能性食品研究专题85分，学分2；
动物细胞培养技术及其应用90分，学分2；
基因工程原理94分，学分2；
免疫学原理及其应用95分，学分2；
分子细胞生物学95分，学分2；
英文科技论文写作与学术报告（MOOC）100分，学分2；
实验动物学94分，学分2；
食品科学研究专题88分，学分3；
硕士生英语90分，学分3；
自然辩证法概论93分，学分1；
新时代中国特色社会主义理论与实践94分，学分2；
科研伦理与学术规范（MOOC）94分，学分1；
</t>
  </si>
  <si>
    <t xml:space="preserve">（1） 食品学院第十二届综述大赛参与 0.2分
（2） 参加11月10日专利辅导讲座 0.2分
（3） 11月2日食品大讲堂 0.2分
（4） 5月19日营养讲座 0.2分
</t>
  </si>
  <si>
    <t xml:space="preserve">（1） 参与食品学院2022年水运会女子50米蛙泳获第一名  1分；
（2） 参与食品学院2022年水运会女子100米蛙泳获第一名  1分；
（3） 参与华南农业大学校级水运会女子50米蛙泳获第八名  0.4分
</t>
  </si>
  <si>
    <t>20222145008</t>
  </si>
  <si>
    <t>郭大弟（曾用名）
郭家辉（现用名）</t>
  </si>
  <si>
    <t>13427550242</t>
  </si>
  <si>
    <t xml:space="preserve">2023.04.20防电信诈骗讲座0.2分
2022.11.27心理健康讲座0.2分
2023.3.15学者面对面讲座0.2分
“先进团支部”0.25分
</t>
  </si>
  <si>
    <t xml:space="preserve">天然产物化学，2学分，85；
食品生物技术专题与研究进展，2学分，82；
生物工程下游技术，2学分，95；
食品质量安全检测新技术进展，2学分，94；
智能制造与食品加工，1学分，90；
生物工程综合实验，3学分，97；
文献管理与信息分析（MOOC），2学分，90；
食品科学研究专题，3学分，89；
硕士生英语，3学分，90；
马克思主义与社会科学方法论，1学分，93；
新时代中国特色社会主义理论与实践，2学分，94；
科研伦理与学术规范（MOOC），1学分，98；
（2*85+2*82+2*95+2*94+1*90+3*97+2*90+3*89+3*90+1*93+2*94+1*98）/（2+2+2+2+1+3+2+3+3+1+2+1）＝91.21
91.21*0.2＝18.24
</t>
  </si>
  <si>
    <t xml:space="preserve">2022.12.14农产品加工学术讲座0.2分
2022.11.10专利辅导讲座0.2分
食品学院第12届综述大赛参与 0.2分
</t>
  </si>
  <si>
    <r>
      <rPr>
        <sz val="12"/>
        <color theme="1"/>
        <rFont val="新宋体"/>
        <charset val="134"/>
      </rPr>
      <t>（1）2022年男子篮球队选拔0.2分
（2）定向越野初赛男子组积分赛院级第七名0.4分
（3</t>
    </r>
    <r>
      <rPr>
        <sz val="12"/>
        <color rgb="FFFF0000"/>
        <rFont val="新宋体"/>
        <charset val="134"/>
      </rPr>
      <t>）</t>
    </r>
    <r>
      <rPr>
        <strike/>
        <sz val="12"/>
        <color rgb="FFFF0000"/>
        <rFont val="新宋体"/>
        <charset val="134"/>
      </rPr>
      <t>定向越野决赛男子组积分赛参与0.2分（</t>
    </r>
    <r>
      <rPr>
        <sz val="12"/>
        <color rgb="FFFF0000"/>
        <rFont val="新宋体"/>
        <charset val="134"/>
      </rPr>
      <t>按获奖最高分加分，不重复加分）</t>
    </r>
    <r>
      <rPr>
        <sz val="12"/>
        <color theme="1"/>
        <rFont val="新宋体"/>
        <charset val="134"/>
      </rPr>
      <t xml:space="preserve">
（4）院运会男子100米预赛0.2分；</t>
    </r>
    <r>
      <rPr>
        <sz val="12"/>
        <color rgb="FFFF0000"/>
        <rFont val="新宋体"/>
        <charset val="134"/>
      </rPr>
      <t>0.3分</t>
    </r>
    <r>
      <rPr>
        <sz val="12"/>
        <color theme="1"/>
        <rFont val="新宋体"/>
        <charset val="134"/>
      </rPr>
      <t xml:space="preserve">
（5）</t>
    </r>
    <r>
      <rPr>
        <strike/>
        <sz val="12"/>
        <color rgb="FFFF0000"/>
        <rFont val="新宋体"/>
        <charset val="134"/>
      </rPr>
      <t>院运会男子4*100预决赛0.2分</t>
    </r>
    <r>
      <rPr>
        <sz val="12"/>
        <color rgb="FFFF0000"/>
        <rFont val="新宋体"/>
        <charset val="134"/>
      </rPr>
      <t>（重复加分）</t>
    </r>
    <r>
      <rPr>
        <sz val="12"/>
        <color theme="1"/>
        <rFont val="新宋体"/>
        <charset val="134"/>
      </rPr>
      <t xml:space="preserve">
（6）</t>
    </r>
    <r>
      <rPr>
        <sz val="12"/>
        <color rgb="FFFF0000"/>
        <rFont val="新宋体"/>
        <charset val="134"/>
      </rPr>
      <t>定向越野初赛——男子团队赛院级第一名 1分（按获奖最高分加分，不重复加分）</t>
    </r>
    <r>
      <rPr>
        <sz val="12"/>
        <color theme="1"/>
        <rFont val="新宋体"/>
        <charset val="134"/>
      </rPr>
      <t xml:space="preserve">
（7）</t>
    </r>
    <r>
      <rPr>
        <strike/>
        <sz val="12"/>
        <color rgb="FFFF0000"/>
        <rFont val="新宋体"/>
        <charset val="134"/>
      </rPr>
      <t>定向越野决赛——团体赛男子组参与0.2分</t>
    </r>
    <r>
      <rPr>
        <sz val="12"/>
        <color theme="1"/>
        <rFont val="新宋体"/>
        <charset val="134"/>
      </rPr>
      <t xml:space="preserve">
（8）2023.04.09易班嘉年华定向越野参与0.2分
（9）趣味运动会校级第八名0.4分
（10）第二届夜间超级迷宫定向赛暨校队选拔赛0.2分</t>
    </r>
  </si>
  <si>
    <r>
      <rPr>
        <sz val="12"/>
        <color rgb="FFFF0000"/>
        <rFont val="新宋体"/>
        <charset val="134"/>
      </rPr>
      <t>（1）2022年男子篮球队选拔0.2分
（2）定向越野初赛男子组积分赛院级第七名0.4分
（3）院运会男子100米预赛0.2分；
（4）</t>
    </r>
    <r>
      <rPr>
        <strike/>
        <sz val="12"/>
        <color rgb="FFFF0000"/>
        <rFont val="新宋体"/>
        <charset val="134"/>
      </rPr>
      <t>院运会男子4*100预决赛0.2分</t>
    </r>
    <r>
      <rPr>
        <sz val="12"/>
        <color theme="1"/>
        <rFont val="新宋体"/>
        <charset val="134"/>
      </rPr>
      <t xml:space="preserve">
（5）</t>
    </r>
    <r>
      <rPr>
        <sz val="12"/>
        <color rgb="FFFF0000"/>
        <rFont val="新宋体"/>
        <charset val="134"/>
      </rPr>
      <t>定向越野初赛——男子团队赛院级第一名 1分</t>
    </r>
    <r>
      <rPr>
        <sz val="12"/>
        <color theme="1"/>
        <rFont val="新宋体"/>
        <charset val="134"/>
      </rPr>
      <t xml:space="preserve">
（6）2023.04.09易班嘉年华定向越野参与0.2分
（7）趣味运动会校级第八名0.3分
（8）第二届夜间超级迷宫定向赛暨校队选拔赛0.2分</t>
    </r>
  </si>
  <si>
    <t>李子怡</t>
  </si>
  <si>
    <t>1. 2022-2023 学年任心理委员 2 分
2. 防电信网络诈骗讲座 0.2 分
3. 2022 年 10 月 24 日迎新杯书画大赛 0.2 分
4. 2022 年 11 月全国大学生防艾滋知识竞赛 0.2 分
5.线上宿舍打卡活动 0.2 分
6.2023 年 3 月 2 日线上文体打卡活动 0.2 分
7 2022-2023 学年先进团支部 0.25 分
共 3.25 分</t>
  </si>
  <si>
    <t>IFF创新大赛只算参与分，多了0.4</t>
  </si>
  <si>
    <t xml:space="preserve">1. 2022-2023 学年任心理委员 2 分
2. 防电信网络诈骗讲座 0.2 分
3. 2022 年 10 月 24 日迎新杯书画大赛 0.2 分
5.线上宿舍打卡活动 0.2 分
7 2022-2023 学年先进团支部 0.25 分
</t>
  </si>
  <si>
    <t>1 华南农业大学 2023IFF 创新大赛优秀奖 0.6 分
2 2022 年 11 月 10 日专利辅导讲座 0.2 分
3 食品学院第十二届综述大赛 0.2 分
4 2023 年 5 月第三届学术论坛 0.2 分</t>
  </si>
  <si>
    <t xml:space="preserve">
2 2022 年 11 月 10 日专利辅导讲座 0.2 分
3 食品学院第十二届综述大赛 0.2 分
4 2023 年 5 月第三届学术论坛 0.2 分</t>
  </si>
  <si>
    <t>1.2023 年华南农业大学第二期研究生荧光夜跑 0.2 分
2. 2023 易班嘉年华定向越野一等奖 1 分
3. 2022 年食品学院研究生乒乓球队选拔 0.2 分</t>
  </si>
  <si>
    <t>1、2022 年 11 月全国大学生防艾滋知识竞赛 0.2 分不加分；2、线上宿舍打卡活动 和2023 年 3 月 2 日线上文体打卡活动 只加一次集体活动分；3、华南农业大学 2023IFF 创新大赛优秀奖没有章</t>
  </si>
  <si>
    <t>杨芳菲</t>
  </si>
  <si>
    <t>（1）2022-2023学年食品学院研究生先进团支部 0.25
（2）2022年11月27日心理健康讲座 0.2分
（3）华南农业大学国家安全教育日宣传活动游园会 0.2分
（4）2023年4月20日防电信网络诈骗研究生专场宣讲会 0.2分
（5）华南农业大学社区有约活动 0.2分
（6）院班联动-燕山清扫 0.1分</t>
  </si>
  <si>
    <t xml:space="preserve">现代知识产权与保护：94，1分
食品包装进展专题：93，2分
未来食品发展专题：92，2分
食品与健康及保健食品开发趋势专题：91，2分
智能制造与食品加工：88，1分
林业工程研究前沿：96，2分
科技论文与专利撰写：90，2分
实验室安全培训：96，2分
硕士生英语：92，3分
新时代中国特色社会主义理论与实践：94，2分
科研伦理与学术规范：83，1分
食品科学研究专题：89，3分
自然辩证法概论：92，1分
学习成绩：18.37
</t>
  </si>
  <si>
    <t>4.2-2.2</t>
  </si>
  <si>
    <r>
      <rPr>
        <sz val="12"/>
        <color rgb="FF000000"/>
        <rFont val="新宋体"/>
        <charset val="134"/>
      </rPr>
      <t xml:space="preserve">（1）第十一届中国大学生高分子材料创新创业大赛 0.2分
</t>
    </r>
    <r>
      <rPr>
        <sz val="12"/>
        <color rgb="FFFF0000"/>
        <rFont val="新宋体"/>
        <charset val="134"/>
      </rPr>
      <t>（2）第十二届广东大学生材料创新大赛三等奖 3分</t>
    </r>
    <r>
      <rPr>
        <sz val="12"/>
        <color rgb="FF000000"/>
        <rFont val="新宋体"/>
        <charset val="134"/>
      </rPr>
      <t xml:space="preserve">
（3）食品学院第十二届综述大赛参与 0.2分
（4）2022年12月14日广东农产品加工产业发展现状与趋势讲座 0.2分
（5）2022年11月10日专利辅导讲座 0.2分
（6）2023年5月22日高福专题学术讲座 0.2分
（7）第七届“光威杯”中国复合材料学会大学生科技创新竞赛 0.2分</t>
    </r>
  </si>
  <si>
    <r>
      <rPr>
        <sz val="12"/>
        <color rgb="FF000000"/>
        <rFont val="新宋体"/>
        <charset val="134"/>
      </rPr>
      <t xml:space="preserve">（1）第十一届中国大学生高分子材料创新创业大赛 0.2分
</t>
    </r>
    <r>
      <rPr>
        <sz val="12"/>
        <color rgb="FFFF0000"/>
        <rFont val="新宋体"/>
        <charset val="134"/>
      </rPr>
      <t>（2）第十二届广东大学生材料创新大赛三等奖 0.8分</t>
    </r>
    <r>
      <rPr>
        <sz val="12"/>
        <color rgb="FF000000"/>
        <rFont val="新宋体"/>
        <charset val="134"/>
      </rPr>
      <t xml:space="preserve">
（3）食品学院第十二届综述大赛参与 0.2分
（4）2022年12月14日广东农产品加工产业发展现状与趋势讲座 0.2分
（5）2022年11月10日专利辅导讲座 0.2分
（6）2023年5月22日高福专题学术讲座 0.2分
（7）第七届“光威杯”中国复合材料学会大学生科技创新竞赛 0.2分</t>
    </r>
  </si>
  <si>
    <t xml:space="preserve">（1）2022年食品学院研究生乒乓球队选拔赛 0.3分
（2）2023年华南农业大学研究生趣味运动会参与0.2分
（3）2023年华南农业大学第二期研究生荧光夜跑0.2分 
（4）2023易班定向越野嘉年华活动 0.2分
</t>
  </si>
  <si>
    <t>落款公章为官方组织的学会及行业协会的奖项相应降低一个行政级别计分，广东省材料研究学会应认定为 “校级”， 按校级三等级其他成员降为0.8。</t>
  </si>
  <si>
    <t>黄文权</t>
  </si>
  <si>
    <t>3.25分</t>
  </si>
  <si>
    <t>（1）2023年9月所属班级团支部获先进团支部称号0.25分 ；（2）2022年9月10日-2023年9月11日担任班长 3分 ；</t>
  </si>
  <si>
    <t>18.3分</t>
  </si>
  <si>
    <t>（87*2+92*2+88+91+92+90*3+93*2+87+87*2+92*2+94*3+96*3+96）/24*0.2=18.3）</t>
  </si>
  <si>
    <t>2023年4月参加食品学院第十二届综述大赛 0.2分</t>
  </si>
  <si>
    <r>
      <rPr>
        <sz val="12"/>
        <color theme="1"/>
        <rFont val="新宋体"/>
        <charset val="134"/>
      </rPr>
      <t>0.6分</t>
    </r>
    <r>
      <rPr>
        <sz val="12"/>
        <color rgb="FFFF0000"/>
        <rFont val="新宋体"/>
        <charset val="134"/>
      </rPr>
      <t>0.4</t>
    </r>
  </si>
  <si>
    <r>
      <rPr>
        <sz val="12"/>
        <color theme="1"/>
        <rFont val="新宋体"/>
        <charset val="134"/>
      </rPr>
      <t>（1）2022年9月在小五山篮球场参与食品学院院篮球队选拔赛 ，0.3分；</t>
    </r>
    <r>
      <rPr>
        <sz val="12"/>
        <color rgb="FFFF0000"/>
        <rFont val="新宋体"/>
        <charset val="134"/>
      </rPr>
      <t>0.2</t>
    </r>
    <r>
      <rPr>
        <sz val="12"/>
        <color theme="1"/>
        <rFont val="新宋体"/>
        <charset val="134"/>
      </rPr>
      <t>（2）2022年10月在启林南运动场参与食品学院院运会男子4×100接力 ，0.3分</t>
    </r>
    <r>
      <rPr>
        <sz val="12"/>
        <color rgb="FFFF0000"/>
        <rFont val="新宋体"/>
        <charset val="134"/>
      </rPr>
      <t>0.2</t>
    </r>
  </si>
  <si>
    <r>
      <rPr>
        <sz val="12"/>
        <color theme="1"/>
        <rFont val="新宋体"/>
        <charset val="134"/>
      </rPr>
      <t xml:space="preserve">（1）2022年9月在小五山篮球场参与食品学院院篮球队选拔赛 </t>
    </r>
    <r>
      <rPr>
        <sz val="12"/>
        <color rgb="FFFF0000"/>
        <rFont val="新宋体"/>
        <charset val="134"/>
      </rPr>
      <t>0.2</t>
    </r>
    <r>
      <rPr>
        <sz val="12"/>
        <color theme="1"/>
        <rFont val="新宋体"/>
        <charset val="134"/>
      </rPr>
      <t>（2）2022年10月在启林南运动场参与食品学院院运会男子4×100接力 ，</t>
    </r>
    <r>
      <rPr>
        <sz val="12"/>
        <color rgb="FFFF0000"/>
        <rFont val="新宋体"/>
        <charset val="134"/>
      </rPr>
      <t>0.2</t>
    </r>
  </si>
  <si>
    <t>比赛只加0.2参与分</t>
  </si>
  <si>
    <t>20222145053</t>
  </si>
  <si>
    <t>杨益双</t>
  </si>
  <si>
    <t>（1）参加四院联合心理知识竞赛 0.2分；
（2）先进团支部 0.25分；
（3）“学习二十大、永远跟党走、奋进新征程”主题 手账创作活动获三等奖  0.3分；
（4）学者面对面讲座0.2分；
（5）电信网络诈骗研究生专场宣讲会 0.2分；
（6）研究生线上宿舍打卡活动 0.2分</t>
  </si>
  <si>
    <t>工业微生物育种：98分；
生物工程下游技术：87分；食品科学与工程文献综述与专题讨论:87分；食品质量安全检测新技术进展：93分；生物工程综合实验：97分；网络信息资源检索与利用：87分；文献管理与信息分析（MOOC）：97分；食品科学研究专题：92分；硕士生英语：82分；自然辩证法概论：91分；新时代中国特色社会主义理论与实践：93分；科研伦理与学术规范（MOOC）：98分</t>
  </si>
  <si>
    <t>（1）专利辅导讲座 0.2分；
（2）第十七期食品大讲堂 0.2分；（3）食品学院综述大赛参与 0.2分；（4）“丁颖杯”发明创意大赛 0.2分；（5）参加实验技能创新大赛 0.2分；（6）食品安全科普作品创作大赛 0.2分</t>
  </si>
  <si>
    <t>（1）定向越野  0.3分；
（2）荧光夜跑 0.3分；（3）乒乓球选拔赛0.2分；（4）食品学院院运会参与4×100 0.3分</t>
  </si>
  <si>
    <r>
      <rPr>
        <sz val="12"/>
        <color theme="1"/>
        <rFont val="新宋体"/>
        <charset val="134"/>
      </rPr>
      <t xml:space="preserve">（1）定向越野  0.3分；
（2）荧光夜跑 </t>
    </r>
    <r>
      <rPr>
        <strike/>
        <sz val="12"/>
        <color theme="1"/>
        <rFont val="新宋体"/>
        <charset val="134"/>
      </rPr>
      <t>0.3分</t>
    </r>
    <r>
      <rPr>
        <sz val="12"/>
        <color theme="1"/>
        <rFont val="新宋体"/>
        <charset val="134"/>
      </rPr>
      <t>；</t>
    </r>
    <r>
      <rPr>
        <sz val="12"/>
        <color rgb="FFFF0000"/>
        <rFont val="新宋体"/>
        <charset val="134"/>
      </rPr>
      <t>0.2分</t>
    </r>
    <r>
      <rPr>
        <sz val="12"/>
        <color theme="1"/>
        <rFont val="新宋体"/>
        <charset val="134"/>
      </rPr>
      <t>（3）乒乓球选拔赛0.2分；（4）食品学院院运会参与4×100 0.3分</t>
    </r>
  </si>
  <si>
    <t>（1）定向越野  0.2分；
（2）荧光夜跑 0.2分；（3）乒乓球选拔赛0.2分；（4）食品学院院运会参与4×100 0.2分</t>
  </si>
  <si>
    <t>李娜</t>
  </si>
  <si>
    <t>（1）2023年4.20.防电信网络诈骗专场宣传会--0.2分
（2）2022-2023 “先进团支部”--0.25分
（3）2023.4.27 食品安全科普作品大赛（观众）---0.2分
（4）2023.12华南农业大学学生会举办的线上文体打卡活动--0.2分
（5）2023.3.21 华南农业大学学习党的二十大精神易班知识竞赛--0.2分</t>
  </si>
  <si>
    <t>学习成绩=90.42*20=18.08
食品科学与工程文献综述与专题讨论 89 学分： 2
食品质量安全检测新技术进展 92   学分： 2
茶饮料植物资源及利用研究 92  学分： 2
研究生学习适应与发展 92  学分： 2
实验数据分析与处理 80  学分： 2
网络信息资源检索与利用 90  学分： 3
研究生学术与职业素养讲座(MOOC) 88  学分：3
食品科学研究专题 92  学分： 3
硕士生英语 90  学分： 1
自然辩证法概论 96  学分： 2
新时代中国特色社会主义理论与实践 94  学分： 1
科研伦理与学术规范(MOOC) 96  学分： 1
绩点平均分==(89*2+92*2+92*2+92*2+80*2+90*1+88*3+92*3+90*3+96*1+94*2+96*1)/24=90.42</t>
  </si>
  <si>
    <t>（1）2023.4.23食品学院第十二届综述大赛参与 0.2分
（2）2023.6.8研究生学术论坛决赛观众--0.2分
（3）2023.6.6食品大讲堂第17期学术讲座---0.2分
（4）2023.5.19合理膳食 健康人生 学术讲座--0.2分
（5）2022.11.10专利辅导讲座--0.2分</t>
  </si>
  <si>
    <t>（1）2022.10.29参与食品学院院运会跳高项目比赛 第六名  0.5分； 
（2）2023.4.9易班嘉年华定向越野活动---0.2分
（3）2022.9.23乒乓球队选拔赛--0.2分
（4）2022.9.28篮球队选拔赛---0.2分
（5）2023.4.9定向越野初赛男女团队赛--0.2分
（6）2023.6.11第二期研究生荧光夜跑---0.2分
（7）2022.9.24 第二届夜间超级迷宫定向赛及校队选拔赛---0.2分      (8)2022.10.29参与食品学院院运会铅球项目比赛   0.3分</t>
  </si>
  <si>
    <t>（1）2022.10.29参与食品学院院运会跳高项目比赛 第六名  0.5分； 
（2）2023.4.9易班嘉年华定向越野活动---0.2分
（3）2022.9.23乒乓球队选拔赛--0.2分
（4）2022.9.28篮球队选拔赛---0.2分
（5）2023.4.9定向越野初赛男女团队赛--0.2分
（6）2023.6.11第二期研究生荧光夜跑---0.2分
（7）2022.9.24 第二届夜间超级迷宫定向赛及校队选拔赛---0.2分</t>
  </si>
  <si>
    <t>20222145064</t>
  </si>
  <si>
    <t>周涛</t>
  </si>
  <si>
    <t>15874763246</t>
  </si>
  <si>
    <t>班级心理委员2分、
先进团支部0.25分、
防诈骗宣讲会0.2分、
趣味运动会参与人员0.2分</t>
  </si>
  <si>
    <t>《天然产物化学》、成绩：85、学分：2分；
《食品生物技术专题》、成绩：93、学分：2分；
《生物工程下游技术》、成绩：86、学分：2分；
《食品安全检测新技术》、成绩：90、学分：2分；
《智能加工制造》、成绩：84、学分：1分；
《生物工程综合实验》、成绩：92、学分：3分；
《文献管理与信息分析》、成绩：96、学分：2分；
《食品科学研究专题》、成绩：89、学分：3分；
《硕士生英语》、成绩：90、学分：3分；
《马克思主义》、成绩：87、学分：1分；《新时代中国特色社会主义》、成绩：95、学分：2分；《科学伦理与学术规范》、成绩：88、学分：1分绩点平均分90.08</t>
  </si>
  <si>
    <t>文献综述比赛（0.2分）、
专利辅导讲座（0.2分）、
农产品加工讲座（0.2分）、
学术论坛（0.2分）</t>
  </si>
  <si>
    <r>
      <rPr>
        <sz val="12"/>
        <color theme="1"/>
        <rFont val="新宋体"/>
        <charset val="134"/>
      </rPr>
      <t>院运动会跳远项目</t>
    </r>
    <r>
      <rPr>
        <sz val="12"/>
        <color rgb="FFFF0000"/>
        <rFont val="新宋体"/>
        <charset val="134"/>
      </rPr>
      <t>0.3分</t>
    </r>
  </si>
  <si>
    <r>
      <rPr>
        <sz val="12"/>
        <color theme="1"/>
        <rFont val="新宋体"/>
        <charset val="134"/>
      </rPr>
      <t>院运动会跳远项目</t>
    </r>
    <r>
      <rPr>
        <sz val="12"/>
        <color rgb="FFFF0000"/>
        <rFont val="新宋体"/>
        <charset val="134"/>
      </rPr>
      <t>0.2分</t>
    </r>
  </si>
  <si>
    <t>20222145054</t>
  </si>
  <si>
    <t>杨泽豪</t>
  </si>
  <si>
    <t>13902273811</t>
  </si>
  <si>
    <t>（1）2022年11月27日心理健康讲座名单 集体活动 0.2分；
（2）2023年3月30日学者面对面 集体活动 0.2分；
（3）2023年4月20日防电信网络诈骗研究生专场宣讲会线下参与 集体活动 0.2分；
（4）先进团支部 0.25分;
（5）综述大赛评审 0.2分；</t>
  </si>
  <si>
    <t>食品营养与功能性食品研究专题2学分，87分；
食品科学与工程文献综述与专题讨论2学分，89分；
食品质量安全检测新技术进展2学分，88分；
食品与健康及保健食品开发趋势专题2学分，94分；
生命科学插图绘制2学分，92分；
网络信息资源检索与利用1学分，83分；
研究生学术与职业素养讲座（MOOC）3学分，90分；
食品科学研究专题3学分，89分；
硕士生英语3学分，90分；
自然辩证法概论1学分，95分；
新时代中国特色社会主义理论与实践2学分，94分； 
科研伦理与学术规范（MOOC）1学分，96分；
绩点平均分：90.3分</t>
  </si>
  <si>
    <t>（1）2023年华南农业大学“创客杯”大学生创新创业大赛 铜奖 0.8分；
（2）食品学院第十二届综述大赛参与 0.2分；
（3）2023年6月8日研究生学术论坛决赛 学术0.2分；</t>
  </si>
  <si>
    <t>（1）参与食品学院院运会男子100m比赛 0.5分；
（2）参与食品学院研究生男子篮球选拔赛 0.2分；
（3）参与食品学院研究生男子乒乓球选拔赛 0.2分；
（4）参与研究生足球赛 0.3分；
（5）参与趣味运动会优秀奖 0.3分；</t>
  </si>
  <si>
    <r>
      <rPr>
        <sz val="12"/>
        <color theme="1"/>
        <rFont val="新宋体"/>
        <charset val="134"/>
      </rPr>
      <t xml:space="preserve">（1）参与食品学院院运会男子100m比赛 0.5分；
（2）参与食品学院研究生男子篮球选拔赛 0.2分；
（3）参与食品学院研究生男子乒乓球选拔赛 0.2分；
（4）参与研究生足球赛 </t>
    </r>
    <r>
      <rPr>
        <strike/>
        <sz val="12"/>
        <color theme="1"/>
        <rFont val="新宋体"/>
        <charset val="134"/>
      </rPr>
      <t>0.3分</t>
    </r>
    <r>
      <rPr>
        <sz val="12"/>
        <color theme="1"/>
        <rFont val="新宋体"/>
        <charset val="134"/>
      </rPr>
      <t>；</t>
    </r>
    <r>
      <rPr>
        <sz val="12"/>
        <color rgb="FFFF0000"/>
        <rFont val="新宋体"/>
        <charset val="134"/>
      </rPr>
      <t>0.2分</t>
    </r>
    <r>
      <rPr>
        <sz val="12"/>
        <color theme="1"/>
        <rFont val="新宋体"/>
        <charset val="134"/>
      </rPr>
      <t xml:space="preserve">
（5）参与趣味运动会优秀奖 </t>
    </r>
    <r>
      <rPr>
        <strike/>
        <sz val="12"/>
        <color theme="1"/>
        <rFont val="新宋体"/>
        <charset val="134"/>
      </rPr>
      <t>0.3</t>
    </r>
    <r>
      <rPr>
        <sz val="12"/>
        <color theme="1"/>
        <rFont val="新宋体"/>
        <charset val="134"/>
      </rPr>
      <t>分；</t>
    </r>
    <r>
      <rPr>
        <sz val="12"/>
        <color rgb="FFFF0000"/>
        <rFont val="新宋体"/>
        <charset val="134"/>
      </rPr>
      <t>0.2分</t>
    </r>
  </si>
  <si>
    <t>（1）参与食品学院院运会男子100m比赛 0.2分；
（2）参与食品学院研究生男子篮球选拔赛 0.2分；
（3）参与食品学院研究生男子乒乓球选拔赛 0.2分；
（4）参与研究生足球赛 0.2分；
（5）参与趣味运动会优秀奖 0.3分；</t>
  </si>
  <si>
    <t>文舜华</t>
  </si>
  <si>
    <t>（1）参加心理健康讲座1次 0.2分
（2）“青年大学习”先进团支部 0.25分
（3）校学生会“线上文体打卡活动” 0.2分
（4）“精力沛杯”食品营养健康知识竞赛 0.2分
（5）防电信网络诈骗讲座 0.2分
（6）易班党的二十大精神知识竞赛 0.2分</t>
  </si>
  <si>
    <t>仪器分析 93，3学分
工业微生物育种，99，2学分
食品与健康及保健食品开发趋势专题，93，2学分
英文科技论文阅读与写作（双语），93，1学分
食品加工与贮运专题，96，3学分
研究生学术与职业素养讲座（MOOC）88，3学分
硕士生英语，90，3学分
食品科学研究专题，90，3学分
自然辩证法概论，92，1学分
新时代中国特色社会主义理论与实践，94，2学分
科研伦理与学术规范（MOOC），98，1学分</t>
  </si>
  <si>
    <t>（1）食品学院院运会仰卧起坐项目提前赛 0.2分
（2）食品学院研究生乒乓球队选拔赛 0.2分
（3）食品学院研究生女子篮球队选拔赛 0.2分
（4）食品学院定向越野选拔赛 0.2分
（5）易班嘉年华定向越野活动 0.2分</t>
  </si>
  <si>
    <t>(1)食品学院第十二届综述大赛参与 0.2分
(2) 参与专利辅导讲座1次 0.2分
(3)参与广东农产品加工产业发展现状与趋势讲座 0.2分
(4)参与第十七期食品大讲堂 0.2分</t>
  </si>
  <si>
    <t>20222145056</t>
  </si>
  <si>
    <t>余鸿涛</t>
  </si>
  <si>
    <t>18711435918</t>
  </si>
  <si>
    <t>18..24</t>
  </si>
  <si>
    <t>天然产物化学：2学分；89；食品生物技术专题与研究进展：2学分；88；
生物工程下游技术；2学分；93；食品质量安全检测新技术进展：2学分，90；智能制造与食品加工;1学分，86；生物工程综合实验；3学分；97；
食品科学研究专题：3学分；91；硕士生英语；3学分；90；马克思主义与社会科学方法论；1学分；90；新时代中国特色社会主义理论与实践；2学分；94；科研伦理与学术规范（MOOC）；1学分；88</t>
  </si>
  <si>
    <r>
      <rPr>
        <sz val="12"/>
        <color theme="1"/>
        <rFont val="新宋体"/>
        <charset val="134"/>
      </rPr>
      <t>（1）</t>
    </r>
    <r>
      <rPr>
        <sz val="12"/>
        <rFont val="新宋体"/>
        <charset val="134"/>
      </rPr>
      <t xml:space="preserve">  参与食品学院院运会跳远项目比赛  </t>
    </r>
    <r>
      <rPr>
        <sz val="12"/>
        <color rgb="FFFF0000"/>
        <rFont val="新宋体"/>
        <charset val="134"/>
      </rPr>
      <t>0.2分</t>
    </r>
    <r>
      <rPr>
        <strike/>
        <sz val="12"/>
        <color rgb="FFFF0000"/>
        <rFont val="新宋体"/>
        <charset val="134"/>
      </rPr>
      <t>；</t>
    </r>
    <r>
      <rPr>
        <sz val="12"/>
        <rFont val="新宋体"/>
        <charset val="134"/>
      </rPr>
      <t xml:space="preserve"> </t>
    </r>
  </si>
  <si>
    <r>
      <rPr>
        <sz val="12"/>
        <rFont val="新宋体"/>
        <charset val="134"/>
      </rPr>
      <t xml:space="preserve">（1）  参与食品学院院运会跳远项目比赛  </t>
    </r>
    <r>
      <rPr>
        <strike/>
        <sz val="12"/>
        <color rgb="FFFF0000"/>
        <rFont val="新宋体"/>
        <charset val="134"/>
      </rPr>
      <t>0.2分；</t>
    </r>
    <r>
      <rPr>
        <sz val="12"/>
        <rFont val="新宋体"/>
        <charset val="134"/>
      </rPr>
      <t xml:space="preserve"> </t>
    </r>
    <r>
      <rPr>
        <sz val="12"/>
        <color rgb="FFFF0000"/>
        <rFont val="新宋体"/>
        <charset val="134"/>
      </rPr>
      <t>0.3分</t>
    </r>
  </si>
  <si>
    <t>陆梓萌</t>
  </si>
  <si>
    <t>2.95+0.2</t>
  </si>
  <si>
    <t>（1）校研究生会工作人员2分；
（2） 院班联动：2022级硕士八班燕山清扫活动0.1分；
（3）食品学院第十七次研究生代表大会0.2分
（4）2023.4.20防电信网络诈骗研究生专场宣讲会0.2分
（5）食品学院研究生2022级硕士八班支部委员会“先进团支部”0.25分
（6）华南农业大学军事爱好者协会第八届真人CS大赛0.2分</t>
  </si>
  <si>
    <r>
      <rPr>
        <sz val="12"/>
        <color theme="1"/>
        <rFont val="新宋体"/>
        <charset val="134"/>
      </rPr>
      <t>（1）校研究生会工作人员2分；
（2） 院班联动：2022级硕士八班燕山清扫活动0.1分；
（3）食品学院第十七次研究生代表大会0.2分
（4）2023.4.20防电信网络诈骗研究生专场宣讲会0.2分
（5）食品学院研究生2022级硕士八班支部委员会“先进团支部”0.25分
（6）华南农业大学军事爱好者协会第八届真人CS大赛0.2分</t>
    </r>
    <r>
      <rPr>
        <sz val="12"/>
        <color rgb="FFFF0000"/>
        <rFont val="新宋体"/>
        <charset val="134"/>
      </rPr>
      <t xml:space="preserve">（7）2023.4.27食品安全科普作品创作大赛（决赛）0.2分 </t>
    </r>
  </si>
  <si>
    <r>
      <rPr>
        <sz val="12"/>
        <color rgb="FF000000"/>
        <rFont val="新宋体"/>
        <charset val="134"/>
      </rPr>
      <t>天然产物化学</t>
    </r>
    <r>
      <rPr>
        <sz val="12"/>
        <color rgb="FFFF0000"/>
        <rFont val="新宋体"/>
        <charset val="134"/>
      </rPr>
      <t xml:space="preserve">（80/2）； </t>
    </r>
    <r>
      <rPr>
        <sz val="12"/>
        <color rgb="FF000000"/>
        <rFont val="新宋体"/>
        <charset val="134"/>
      </rPr>
      <t>食品营养与功能性食品研究专题</t>
    </r>
    <r>
      <rPr>
        <sz val="12"/>
        <color rgb="FFFF0000"/>
        <rFont val="新宋体"/>
        <charset val="134"/>
      </rPr>
      <t xml:space="preserve">（87/2）； </t>
    </r>
    <r>
      <rPr>
        <sz val="12"/>
        <color rgb="FF000000"/>
        <rFont val="新宋体"/>
        <charset val="134"/>
      </rPr>
      <t>高级食品化学</t>
    </r>
    <r>
      <rPr>
        <sz val="12"/>
        <color rgb="FFFF0000"/>
        <rFont val="新宋体"/>
        <charset val="134"/>
      </rPr>
      <t xml:space="preserve">（88/2）； </t>
    </r>
    <r>
      <rPr>
        <sz val="12"/>
        <color rgb="FF000000"/>
        <rFont val="新宋体"/>
        <charset val="134"/>
      </rPr>
      <t>试验设计与数据分析</t>
    </r>
    <r>
      <rPr>
        <sz val="12"/>
        <color rgb="FFFF0000"/>
        <rFont val="新宋体"/>
        <charset val="134"/>
      </rPr>
      <t xml:space="preserve">（90/2）； </t>
    </r>
    <r>
      <rPr>
        <sz val="12"/>
        <color rgb="FF000000"/>
        <rFont val="新宋体"/>
        <charset val="134"/>
      </rPr>
      <t>现代仪器分析方法与原理</t>
    </r>
    <r>
      <rPr>
        <sz val="12"/>
        <color rgb="FFFF0000"/>
        <rFont val="新宋体"/>
        <charset val="134"/>
      </rPr>
      <t xml:space="preserve">（95/3）； </t>
    </r>
    <r>
      <rPr>
        <sz val="12"/>
        <color rgb="FF000000"/>
        <rFont val="新宋体"/>
        <charset val="134"/>
      </rPr>
      <t>研究生学术与职业素养讲座MOOC</t>
    </r>
    <r>
      <rPr>
        <sz val="12"/>
        <color rgb="FFFF0000"/>
        <rFont val="新宋体"/>
        <charset val="134"/>
      </rPr>
      <t xml:space="preserve">（86/3）； </t>
    </r>
    <r>
      <rPr>
        <sz val="12"/>
        <color rgb="FF000000"/>
        <rFont val="新宋体"/>
        <charset val="134"/>
      </rPr>
      <t>食品科学研究专题</t>
    </r>
    <r>
      <rPr>
        <sz val="12"/>
        <color rgb="FFFF0000"/>
        <rFont val="新宋体"/>
        <charset val="134"/>
      </rPr>
      <t xml:space="preserve">（84/3）； </t>
    </r>
    <r>
      <rPr>
        <sz val="12"/>
        <color rgb="FF000000"/>
        <rFont val="新宋体"/>
        <charset val="134"/>
      </rPr>
      <t>硕士生英语</t>
    </r>
    <r>
      <rPr>
        <sz val="12"/>
        <color rgb="FFFF0000"/>
        <rFont val="新宋体"/>
        <charset val="134"/>
      </rPr>
      <t xml:space="preserve">（93/3）； </t>
    </r>
    <r>
      <rPr>
        <sz val="12"/>
        <color rgb="FF000000"/>
        <rFont val="新宋体"/>
        <charset val="134"/>
      </rPr>
      <t>自然辩证法概论</t>
    </r>
    <r>
      <rPr>
        <sz val="12"/>
        <color rgb="FFFF0000"/>
        <rFont val="新宋体"/>
        <charset val="134"/>
      </rPr>
      <t xml:space="preserve">（92/1）； </t>
    </r>
    <r>
      <rPr>
        <sz val="12"/>
        <color rgb="FF000000"/>
        <rFont val="新宋体"/>
        <charset val="134"/>
      </rPr>
      <t>新时代中国特色社会主义理论与实践</t>
    </r>
    <r>
      <rPr>
        <sz val="12"/>
        <color rgb="FFFF0000"/>
        <rFont val="新宋体"/>
        <charset val="134"/>
      </rPr>
      <t xml:space="preserve">（92/2）； </t>
    </r>
    <r>
      <rPr>
        <sz val="12"/>
        <color rgb="FF000000"/>
        <rFont val="新宋体"/>
        <charset val="134"/>
      </rPr>
      <t>科研伦理与学术规范MOOC</t>
    </r>
    <r>
      <rPr>
        <sz val="12"/>
        <color rgb="FFFF0000"/>
        <rFont val="新宋体"/>
        <charset val="134"/>
      </rPr>
      <t>（95/1）</t>
    </r>
  </si>
  <si>
    <t>0.6-0.2</t>
  </si>
  <si>
    <r>
      <rPr>
        <sz val="12"/>
        <color rgb="FFFF0000"/>
        <rFont val="新宋体"/>
        <charset val="134"/>
      </rPr>
      <t>（1）2023.4.27食品安全科普作品创作大赛（决赛）0.2分 ；</t>
    </r>
    <r>
      <rPr>
        <sz val="12"/>
        <color theme="1"/>
        <rFont val="新宋体"/>
        <charset val="134"/>
      </rPr>
      <t xml:space="preserve">
（2）2023.6.8研究生学术论坛决赛0.2分；
（3）食品学院第十二届综述大赛0.2分；</t>
    </r>
  </si>
  <si>
    <t xml:space="preserve">
（2）2023.6.8研究生学术论坛决赛0.2分；
（3）食品学院第十二届综述大赛0.2分；</t>
  </si>
  <si>
    <t>2023.4.27食品安全科普作品创作大赛（决赛）属于集体活动</t>
  </si>
  <si>
    <t>杨秋变</t>
  </si>
  <si>
    <t>184757931097</t>
  </si>
  <si>
    <t>(4)先进党支部0.25分(5)红旗团委0.25分(6)先进团支部0.25分(7)防电信诈骗讲座0.2分(8)心理讲座参与0.2分</t>
  </si>
  <si>
    <t>(1)食品添加剂研究专题（综合93分，学分2）；(2)食品与健康及保健食品开发趋势专题（综合93分，学分2）；(3)未来食品发展专题（综合95分，学分2）；(4)食品加工与贮运专题（综合95分，学分3）；(5)试验设计与数据分析（综合91分，学分2）；(6)研究生学术与职业素养讲座（综合88分，学分3）；(7)食品科学研究专题（综合89分，学分3）；(8)硕士生英语（综合90分，学分3）；(9)自然辩证法概论（综合93分，学分1）；(10)新时代中国特色社会主义理论与实践（综合88分，学分2）；(11)科研伦理与学术规范（综合95分，学分1）</t>
  </si>
  <si>
    <t>（1）院级学术性讲座+0.6分；（2）食品学院第十二届综述大赛参与0.2分</t>
  </si>
  <si>
    <t>（1）乒乓球选拔参与+0.2分；（2）食品学院田径运会参与+ 0.2分；（3）篮球选拔参与+0.2分；（4）定向越野参与+0.2分；（5）易班定向越野二等奖+0.75分；（6）线上文体体育打卡参与+0.2分</t>
  </si>
  <si>
    <t>（1）乒乓球选拔参与+0.2分；（2）食品学院田径运会参与+ 0.2分；（3）篮球选拔参与+0.2分；（5）易班定向越野二等奖+0.75分；</t>
  </si>
  <si>
    <t>线上体育打卡与线上音乐打卡属于同一项，只加一次分；定向越野获奖不加参与分</t>
  </si>
  <si>
    <t>闫格</t>
  </si>
  <si>
    <t xml:space="preserve">（1）2022年11月27日心理健康讲座 非学术讲座0.2
（2）2023年5月31日燕山清扫活动 集体活动0.1分
（3）2023年3月15日 学者面对面 集体活动0.2分
（4）2022-2023学年食品学院研究生“青年大学习”先进团支部评选，2022级硕士8班被评为“先进团支部”，0.25分
</t>
  </si>
  <si>
    <t xml:space="preserve">（1）食品加工新技术研究与新产品研发专题 82 2分  </t>
  </si>
  <si>
    <t xml:space="preserve">（1）参与食品学院第十二届综述大赛 学术活动0.2分
（2）2023年6月8日 15:00 研究生学术论坛决赛 学术讲座0.2分
（3）2022年12月14日 农产品加工学术讲座0.2分
（4）2022年11月10日 专利辅导讲座  学术讲座0.2分
</t>
  </si>
  <si>
    <t xml:space="preserve">（1）参与2022年食品学院研究生乒乓球队选拔赛 0.2分 
（2）参与2022年食品学院研究生女子篮球选拔赛 0.2分
（3）参与食品学院2022年院运会提前赛 0.2分
（4）参与华南农业大学第六十五届运动会定向越初赛 0.2分
（5）参与华南农业大学2023易班嘉年华定向越野 1分
（6）参与华南农业大学乒乓球协会新生杯 0.2分
</t>
  </si>
  <si>
    <t>杨洛霁</t>
  </si>
  <si>
    <t>（1）先进团支部0.25分（2）班级心理委员 2分</t>
  </si>
  <si>
    <t>天然产物化学 85,学分 2
食品营养与功能性食品研究专题 89，学分 2
工业微生物育种 97，学分 2
食品质量安全检测新技术进展 86，学分 2
生物工程综合实验 93，学分 3
研究生学术与职业素养讲座（MOOC）88，学分 3
食品科学研究专题 84，学分 3
硕士生英语 84，学分 3
马克思主义与社会科学方法论 94，学分 1
新时代中国特色社会主义理论与实践 95，学分 2
科研伦理与学术规范（MOOC）99，学分 1</t>
  </si>
  <si>
    <t>（1）专利辅导讲座参与0.2 分 ；（2）食品学院第12届综述大赛参与 0.2分</t>
  </si>
  <si>
    <t>2023年华南农业大学研究生趣味运动会 0.2分</t>
  </si>
  <si>
    <t>曹晓聆</t>
  </si>
  <si>
    <t>（1）食品学院研究生“青年大学习”先进团支部，0.25分 （2）第十二届综述大赛，0.2分（3）2022年11月27日心理健康讲座，0.2分（4）第十一届校清廉社专题讲座第一场，0.2分（5）2023年4月29日防电信网络诈骗研究生专场，0.2分（6）第十三届迎新杯书画大赛活动，0.2分</t>
  </si>
  <si>
    <r>
      <rPr>
        <sz val="12"/>
        <color theme="1"/>
        <rFont val="新宋体"/>
        <charset val="134"/>
      </rPr>
      <t>（1）食品学院研究生“青年大学习”先进团支部，0.25分 （3）2022年11月27日心理健康讲座，0.2分（4）第十一届校清廉社专题讲座第一场，0.2分（5）2023年4月29日防电信网络诈骗研究生专场，0.2分（6）第十三届迎新杯书画大赛活动，0.2分（5）</t>
    </r>
    <r>
      <rPr>
        <sz val="12"/>
        <color rgb="FFFF0000"/>
        <rFont val="新宋体"/>
        <charset val="134"/>
      </rPr>
      <t>2022年宿舍线上体育打卡活动，0.2分</t>
    </r>
  </si>
  <si>
    <t>食品微生物基因工程实验技术，3学分，综合成绩82；发酵工程，3学分，综合成绩76；食品微生物进展专题，2学分，综合成绩89；工业微生物育种，2学分，综合成绩97；食品加工与贮运专题，3学分，综合成绩90；试验设计与数据分析，2学分，综合成绩90；食品科学研究专题，3学分。综合成绩85；硕士生英语，3学分，综合成绩90；自然辩证法概论，1学分，综合成绩93；新时代中国特色社会主义理论与实践，2学分，综合成绩95；科研伦理与学术规范，1学分，综合成绩94。</t>
  </si>
  <si>
    <t>学习成绩算错</t>
  </si>
  <si>
    <t>（1）2023年3月10日文献综述大赛写作指导讲座，0.2分（2）2022年11月11日专利辅导讲座，0.2分（3）2023年6月8日研究生学术论坛决赛，0.2分（4）2022年华南农业大学食品学院实验技能创新大赛，0.2分 （文章已网络在线出版，暂未被SCI收录。已添加检索证明。</t>
  </si>
  <si>
    <t>（1）2023年3月10日文献综述大赛写作指导讲座，0.2分（2）2022年11月11日专利辅导讲座，0.2分（3）2023年6月8日研究生学术论坛决赛，0.2分（4）2022年华南农业大学食品学院实验技能创新大赛，0.2分 （文章已网络在线出版，暂未被SCI收录。已添加检索证明。）（2）第十二届综述大赛，0.2分</t>
  </si>
  <si>
    <t>(1)2022华南农业大学定向越野选拔赛，0.2分（2）2022年食品学院女子篮球选拔赛，0.2分（3）2022年食品学院乒乓球选拔赛，0.2分（4）2022年院运会女子100米预赛，0.2分（5）2022年宿舍线上体育打卡活动，0.2分</t>
  </si>
  <si>
    <t>（5）2022年宿舍线上体育打卡活动，0.2分属于集体活动；（2）第十二届综述大赛，0.2分属于学术活动</t>
  </si>
  <si>
    <t>黄铭新</t>
  </si>
  <si>
    <t>（1）参加2022年11月2日食品大讲堂1次0.2分 （2）参加2023年3月15日学者面对面讲座1次0.2分 （3）2023年华南农业大学第二期研究生荧光夜跑参与0.2分（4）2022-2023学年食品学院研究生“青年大学习”先进团支部0.25分</t>
  </si>
  <si>
    <t>（1）参加2022年11月2日食品大讲堂1次0.2分 （2）参加2023年3月15日学者面对面讲座1次0.2分 （（4）2022-2023学年食品学院研究生“青年大学习”先进团支部0.25分</t>
  </si>
  <si>
    <t>食品营养与功能性食品研究专题2学分88分；食品微生物基因工程实验技术3学分96分；食品微生物学进展专题2学分91分；生物工程下游技术2学分91分；食品质量安全检测新技术进展2学分86分；食品与健康与保健食品开发趋势专题2学分90分；文献管理与信息分析（MOOC）2学分91分；食品科学研究专题3学分87分；硕士生英语3学分90分；自然辩证法概论1学分95分；新时代中国特色社会主义理论与实践1学分93分；科学伦理与学术规范（MOOC）2学分96分</t>
  </si>
  <si>
    <t>学习成绩算错，多了0.02</t>
  </si>
  <si>
    <t>（1）2023年食品学院综述大赛参与 0.2分；（2）华南农业大学2023年研究生文献综述大赛参与0.2分；（3）2022年11月10日专利辅导讲座0.2分；（4）2022年12月14日广东农产品加工产业发展现状与趋势讲座参与0.2分；（5）2023年6月8日研究生学术论坛决赛参与0.2分；（6）2022年华南农业大学食品学院实验技能创新大赛参与 0.1分</t>
  </si>
  <si>
    <r>
      <rPr>
        <sz val="12"/>
        <color theme="1"/>
        <rFont val="新宋体"/>
        <charset val="134"/>
      </rPr>
      <t>（1）2023年食品学院综述大赛参与 0.2分；（3）2022年11月10日专利辅导讲座0.2分；（4）2022年12月14日广东农产品加工产业发展现状与趋势讲座参与0.2分；（5）2023年6月8日研究生学术论坛决赛参与0.2分；</t>
    </r>
    <r>
      <rPr>
        <sz val="12"/>
        <color rgb="FFFF0000"/>
        <rFont val="新宋体"/>
        <charset val="134"/>
      </rPr>
      <t>（6）2022年华南农业大学食品学院实验技能创新大赛参与 0.2分</t>
    </r>
  </si>
  <si>
    <r>
      <rPr>
        <sz val="12"/>
        <rFont val="新宋体"/>
        <charset val="134"/>
      </rPr>
      <t>（1）参与食品学院定向越野比赛初赛 0.2分； （2）参加食品学院研究生乒乓球队选拔赛 0.2分（3）参加食品学院研究生男子篮球队选拔赛 0.2分</t>
    </r>
    <r>
      <rPr>
        <sz val="12"/>
        <color rgb="FFFF0000"/>
        <rFont val="新宋体"/>
        <charset val="134"/>
      </rPr>
      <t>2023年华南农业大学第二期研究生荧光夜跑参与0.2分</t>
    </r>
  </si>
  <si>
    <t>（3）2023年华南农业大学第二期研究生荧光夜跑参与0.2分属于体育活动；（6）2022年华南农业大学食品学院实验技能创新大赛参与加 0.2分</t>
  </si>
  <si>
    <t>吴芳</t>
  </si>
  <si>
    <r>
      <rPr>
        <sz val="12"/>
        <rFont val="新宋体"/>
        <charset val="134"/>
      </rPr>
      <t>电信诈骗讲座  0.2分；（2）学者面对面讲座  0.2分；（4）十一届廉洁讲座第一场 0.2分；</t>
    </r>
    <r>
      <rPr>
        <sz val="12"/>
        <color rgb="FFFF0000"/>
        <rFont val="新宋体"/>
        <charset val="134"/>
      </rPr>
      <t>（5）十一届廉洁讲座第二场  0.2分；（6）十一届廉洁讲座第三场 0.2分</t>
    </r>
    <r>
      <rPr>
        <sz val="12"/>
        <rFont val="新宋体"/>
        <charset val="134"/>
      </rPr>
      <t xml:space="preserve">
（7）先进团支部 0.25分</t>
    </r>
  </si>
  <si>
    <t>廉洁讲座只能算一次活动分多了0.4</t>
  </si>
  <si>
    <r>
      <rPr>
        <sz val="12"/>
        <color theme="1"/>
        <rFont val="新宋体"/>
        <charset val="134"/>
      </rPr>
      <t>电信诈骗讲座  0.2分；（2）学者面对面讲座  0.2分； 0.2分；（4）十一届廉洁讲座第一场 0.2分；
（7）先进团支部 0.25分</t>
    </r>
    <r>
      <rPr>
        <sz val="12"/>
        <color rgb="FFFF0000"/>
        <rFont val="新宋体"/>
        <charset val="134"/>
      </rPr>
      <t>（2）研究生线上打卡活动 0.2分</t>
    </r>
  </si>
  <si>
    <t>食品生物技术专题与研究进展89*2；食品微生物基因工程实验技术96*3；工业微生物育种98*2；数据处理与统计软件91*2；基础生物信息学92*2；现代分子生物学（全英）92*2；高级微生物学94*2；高级生物化学研究技术90*3；硕士生英语90*3；自然辩证法93*1；新时代中国特色社会主义理论与实践96*2；科研伦理与学术规范（MOOC）92*1/25=92.68*0.2=18.54    总学分:25分，平均绩点:92.68   折算分:18.54</t>
  </si>
  <si>
    <t>食品学院第十二届综述大赛参与 0.2分    食品加工学术讲座  0.2分</t>
  </si>
  <si>
    <r>
      <rPr>
        <sz val="12"/>
        <color theme="1"/>
        <rFont val="新宋体"/>
        <charset val="134"/>
      </rPr>
      <t>食品学院第十二届综述大赛参与 0.2分    食品加工学术讲座  0.2分</t>
    </r>
    <r>
      <rPr>
        <sz val="12"/>
        <color rgb="FFFF0000"/>
        <rFont val="新宋体"/>
        <charset val="134"/>
      </rPr>
      <t>（3）专利辅导讲座  0.2分；</t>
    </r>
  </si>
  <si>
    <t>食品学院院运会 田赛 0.2分；（2）研究生线上打卡活动 0.2分；（3）第二届夜间超级迷宫定向赛暨校队选拔赛 0.2分</t>
  </si>
  <si>
    <t>（5）十一届廉洁讲座第二场  0.2分（6）十一届廉洁讲座第三场 0.2分只加一次；（3）专利辅导讲座  0.2分属于学术活动，（2）研究生线上打卡活动 0.2分属于集体活动；廉洁讲座只能算一次活动分多了0.4</t>
  </si>
  <si>
    <t>20222145026</t>
  </si>
  <si>
    <t>刘艳</t>
  </si>
  <si>
    <t>15779185290</t>
  </si>
  <si>
    <t>0.85分</t>
  </si>
  <si>
    <t xml:space="preserve">
(1) 参加4.20日防电信诈骗研究生专场宣讲会 0.2分
(2) 参加研究生宿舍线上打卡活动 0.2分
(3) “先进团支部”团员 0.25分(4)参加3.30日学者面对面 0.2分</t>
  </si>
  <si>
    <t>18.47分</t>
  </si>
  <si>
    <t xml:space="preserve">(1)食品生物技术专题与研究进展 85分 2学分
(2)蛋白质结构与功能  89分  1学分
(3)生物工程下游技术  93分  2学分
(4)食品科学与工程文献综述与专题讨论  87分  2学分
(5)食品质量安全检测新技术进展  91分  2学分
(6)生物工程综合实验  98分  3学分
(7)文献管理与信息分析(MOOC)  96分  2学分
(8)食品科学研究专题  91分  3学分
(9)硕士生英语  95分  3学分
(10)马克思主义与社会科学方法论  96分  1学分
(11)新时代中国特色社会主义理论与实践  89分  2学分
(12)科研伦理与学术规范  97分  1学分
绩点平均分:92.33分   学习成绩得分:18.47分  </t>
  </si>
  <si>
    <t>(1)食品学院第12届综述大赛参与 0.2分(2)参加6.8日学术论坛 0.2分</t>
  </si>
  <si>
    <r>
      <rPr>
        <sz val="12"/>
        <color theme="1"/>
        <rFont val="新宋体"/>
        <charset val="134"/>
      </rPr>
      <t>(1) 参与食品学院院运会铅球项目比赛0.2分 
(2) 参与定向越野女子团队赛0.2分</t>
    </r>
    <r>
      <rPr>
        <strike/>
        <sz val="12"/>
        <color theme="1"/>
        <rFont val="新宋体"/>
        <charset val="134"/>
      </rPr>
      <t xml:space="preserve"> </t>
    </r>
    <r>
      <rPr>
        <sz val="12"/>
        <color theme="1"/>
        <rFont val="新宋体"/>
        <charset val="134"/>
      </rPr>
      <t xml:space="preserve">     
(3) 参与易班嘉年华定向越野活动0.2分</t>
    </r>
  </si>
  <si>
    <r>
      <rPr>
        <sz val="12"/>
        <color theme="1"/>
        <rFont val="新宋体"/>
        <charset val="134"/>
      </rPr>
      <t>(1) 参与食品学院院运会铅球项目比赛</t>
    </r>
    <r>
      <rPr>
        <strike/>
        <sz val="12"/>
        <color theme="1"/>
        <rFont val="新宋体"/>
        <charset val="134"/>
      </rPr>
      <t>0.2分</t>
    </r>
    <r>
      <rPr>
        <sz val="12"/>
        <color theme="1"/>
        <rFont val="新宋体"/>
        <charset val="134"/>
      </rPr>
      <t xml:space="preserve">  </t>
    </r>
    <r>
      <rPr>
        <sz val="12"/>
        <color rgb="FFFF0000"/>
        <rFont val="新宋体"/>
        <charset val="134"/>
      </rPr>
      <t>0.3分</t>
    </r>
    <r>
      <rPr>
        <sz val="12"/>
        <color theme="1"/>
        <rFont val="新宋体"/>
        <charset val="134"/>
      </rPr>
      <t xml:space="preserve">
(2) 参与定向越野女子团队赛</t>
    </r>
    <r>
      <rPr>
        <strike/>
        <sz val="12"/>
        <color theme="1"/>
        <rFont val="新宋体"/>
        <charset val="134"/>
      </rPr>
      <t xml:space="preserve">0.2分 </t>
    </r>
    <r>
      <rPr>
        <sz val="12"/>
        <color theme="1"/>
        <rFont val="新宋体"/>
        <charset val="134"/>
      </rPr>
      <t xml:space="preserve">      </t>
    </r>
    <r>
      <rPr>
        <sz val="12"/>
        <color rgb="FFFF0000"/>
        <rFont val="新宋体"/>
        <charset val="134"/>
      </rPr>
      <t>0.3分</t>
    </r>
    <r>
      <rPr>
        <sz val="12"/>
        <color theme="1"/>
        <rFont val="新宋体"/>
        <charset val="134"/>
      </rPr>
      <t xml:space="preserve">
(3) 参与易班嘉年华定向越野活动0.2分</t>
    </r>
  </si>
  <si>
    <r>
      <rPr>
        <sz val="12"/>
        <color rgb="FFFF0000"/>
        <rFont val="新宋体"/>
        <charset val="134"/>
      </rPr>
      <t>(1) 参与食品学院院运会铅球项目比赛0.2分 
(2) 参与定向越野女子团队赛0.2分</t>
    </r>
    <r>
      <rPr>
        <strike/>
        <sz val="12"/>
        <color theme="1"/>
        <rFont val="新宋体"/>
        <charset val="134"/>
      </rPr>
      <t xml:space="preserve"> </t>
    </r>
    <r>
      <rPr>
        <sz val="12"/>
        <color theme="1"/>
        <rFont val="新宋体"/>
        <charset val="134"/>
      </rPr>
      <t xml:space="preserve">     
(3) 参与易班嘉年华定向越野活动0.2分</t>
    </r>
  </si>
  <si>
    <t>翁哲希</t>
  </si>
  <si>
    <r>
      <rPr>
        <sz val="12"/>
        <color theme="1"/>
        <rFont val="新宋体"/>
        <charset val="134"/>
      </rPr>
      <t>院级优秀督导员</t>
    </r>
    <r>
      <rPr>
        <sz val="12"/>
        <rFont val="新宋体"/>
        <charset val="134"/>
      </rPr>
      <t xml:space="preserve">0.7分 </t>
    </r>
    <r>
      <rPr>
        <sz val="12"/>
        <color theme="1"/>
        <rFont val="新宋体"/>
        <charset val="134"/>
      </rPr>
      <t xml:space="preserve">
参与讲座4次 0.8分
优秀团支部 0.25分
先进党支部 0.25分</t>
    </r>
  </si>
  <si>
    <t>学业成绩18.09</t>
  </si>
  <si>
    <r>
      <rPr>
        <sz val="12"/>
        <color theme="1"/>
        <rFont val="新宋体"/>
        <charset val="134"/>
      </rPr>
      <t>综述大赛参与 0.2 汤臣倍健校园大赛三等奖0.8</t>
    </r>
    <r>
      <rPr>
        <sz val="12"/>
        <color rgb="FFFF0000"/>
        <rFont val="新宋体"/>
        <charset val="134"/>
      </rPr>
      <t>0分</t>
    </r>
  </si>
  <si>
    <t>校级趣味运动会参与分0.2</t>
  </si>
  <si>
    <t>汤成倍健属于企业活动</t>
  </si>
  <si>
    <t>20222145043</t>
  </si>
  <si>
    <t>谢庆庄</t>
  </si>
  <si>
    <t>参加防电信诈骗讲座1次 0.2分；参加知识产权竞赛1次0.2分；参加“精力沛杯”“健康广东，营养先行”食品营养健康知识竞赛1次0.2分；参加华南农业大学研究生线上宿舍打卡活动1次0.2分；获得食品学院先进团支部0.25分</t>
  </si>
  <si>
    <t>食品生物技术专题与研究进展，学分2，成绩80分；       食品营养与功能性食品研究专题，学分2，成绩91分；食品微生物基因工程实验技术，学分3，成绩91分；发酵工程，学分3，成绩84分；
工业微生物育种，学分2，成绩98分；实验动物学，学分2，成绩90分；食品科学研究专题，学分3，成绩87分；硕士生英语，学分3，成绩90分；自然辩证法概论，学分1，成绩95分；新时代中国特色社会主义理论与实践，学分2，成绩93分；科研伦理与学术规范（MOOC），学分1，成绩92分</t>
  </si>
  <si>
    <t>食品学院第十二届综述大赛参与 0.2分；参加专利辅导讲座0.2分</t>
  </si>
  <si>
    <t>参与食品学院院运会800米项目比赛第八名0.3分；参与荧光夜跑活动0.2分；参与乒乓球赛选拔赛0.2分</t>
  </si>
  <si>
    <t>食品 科学与工程</t>
  </si>
  <si>
    <t>屈思宇</t>
  </si>
  <si>
    <t>（1）“青年大学习”先进团支部  0.25分（2）心理健康讲座 2022.11.27  0.2分（3）防电信诈骗讲座 2023.4.20  0.2分</t>
  </si>
  <si>
    <t>（86×2+92×2+91×2+90×3+90×1+91×1+86×3+89×3+88×3×95×1+92×2+98×1）÷24×0.2=17.96</t>
  </si>
  <si>
    <t>（1）食品学院第十二届届综述大赛参与 0.2分（2）广东农产品加工学术讲座2022.12.4  0.2分（3）营养讲座 2023.5.19  0.2分</t>
  </si>
  <si>
    <t>（1）易班嘉年华定向越野  0.2分； （2）2022食品学院乒乓球队选拔 0.2分；（3）定向越野初赛 0.2分；（4）线上文体打卡 2023.3.2  0.2分</t>
  </si>
  <si>
    <r>
      <rPr>
        <sz val="12"/>
        <color theme="1"/>
        <rFont val="新宋体"/>
        <charset val="134"/>
      </rPr>
      <t>（1）易班嘉年华定向越野</t>
    </r>
    <r>
      <rPr>
        <sz val="12"/>
        <rFont val="新宋体"/>
        <charset val="134"/>
      </rPr>
      <t xml:space="preserve">  0.2分； （2）2022食品学院乒乓球队选拔 0.2分；（3）定向越野初赛 0.2分；</t>
    </r>
  </si>
  <si>
    <t>线上集体活动属于思想品德活动</t>
  </si>
  <si>
    <t>20222145020</t>
  </si>
  <si>
    <t>梁淳雄</t>
  </si>
  <si>
    <t>2022级硕士1班先进团支部0.25分
学者面对面0.2分</t>
  </si>
  <si>
    <t xml:space="preserve">天然产物化学 2学分 80分 
食品生物技术专题与研究进展 2学分 90分
食品营养与功能性食品研究专题 2学分 84分 食品微生物基因工程实验技术 3学分 89分 生物工程下游技术 2学分 90分 食品质量安全检测新技术进展 2学分 87分 智能制造与食品加工 1学分 86分 食品科学研究专题 3学分 86分 硕士生英语 3学分 88分 马克思主义与社会科学方法论 1学分 91分 新时代中国特色社会主义理论与实践 2学分 91分
科研伦理与学术规范(MOOC) 1学分 90分
</t>
  </si>
  <si>
    <t>食品学院第十二届综述大赛参与 0.2分
专利辅导讲座参与0.2分</t>
  </si>
  <si>
    <r>
      <rPr>
        <sz val="12"/>
        <color theme="1"/>
        <rFont val="新宋体"/>
        <charset val="134"/>
      </rPr>
      <t xml:space="preserve">院级定向越野积分赛第4名 0.7分
院级定向越野团队赛第1名 </t>
    </r>
    <r>
      <rPr>
        <strike/>
        <sz val="12"/>
        <color theme="1"/>
        <rFont val="新宋体"/>
        <charset val="134"/>
      </rPr>
      <t xml:space="preserve">1分   </t>
    </r>
    <r>
      <rPr>
        <sz val="12"/>
        <color theme="1"/>
        <rFont val="新宋体"/>
        <charset val="134"/>
      </rPr>
      <t xml:space="preserve">
</t>
    </r>
    <r>
      <rPr>
        <strike/>
        <sz val="12"/>
        <color rgb="FFFF0000"/>
        <rFont val="新宋体"/>
        <charset val="134"/>
      </rPr>
      <t>校级定向越野团队赛参与分 0.3分</t>
    </r>
    <r>
      <rPr>
        <sz val="12"/>
        <color theme="1"/>
        <rFont val="新宋体"/>
        <charset val="134"/>
      </rPr>
      <t xml:space="preserve">
男子200米预决赛参与分 0.2分</t>
    </r>
  </si>
  <si>
    <r>
      <rPr>
        <sz val="12"/>
        <color theme="1"/>
        <rFont val="新宋体"/>
        <charset val="134"/>
      </rPr>
      <t xml:space="preserve">院级定向越野积分赛第4名 0.7分
院级定向越野团队赛第1名 </t>
    </r>
    <r>
      <rPr>
        <strike/>
        <sz val="12"/>
        <color theme="1"/>
        <rFont val="新宋体"/>
        <charset val="134"/>
      </rPr>
      <t xml:space="preserve">1分   </t>
    </r>
    <r>
      <rPr>
        <sz val="12"/>
        <color rgb="FFFF0000"/>
        <rFont val="新宋体"/>
        <charset val="134"/>
      </rPr>
      <t>参与为0.6</t>
    </r>
    <r>
      <rPr>
        <sz val="12"/>
        <color theme="1"/>
        <rFont val="新宋体"/>
        <charset val="134"/>
      </rPr>
      <t xml:space="preserve">
</t>
    </r>
    <r>
      <rPr>
        <strike/>
        <sz val="12"/>
        <color rgb="FFFF0000"/>
        <rFont val="新宋体"/>
        <charset val="134"/>
      </rPr>
      <t>校级定向越野团队赛参与分 0.3分（重复参与）</t>
    </r>
    <r>
      <rPr>
        <sz val="12"/>
        <color theme="1"/>
        <rFont val="新宋体"/>
        <charset val="134"/>
      </rPr>
      <t xml:space="preserve">
男子200米预决赛参与分 0.2分</t>
    </r>
  </si>
  <si>
    <r>
      <rPr>
        <sz val="12"/>
        <color rgb="FFFF0000"/>
        <rFont val="新宋体"/>
        <charset val="134"/>
      </rPr>
      <t>院级定向越野积分赛第4名 0.7分
院级定向越野团队赛第1名</t>
    </r>
    <r>
      <rPr>
        <strike/>
        <sz val="12"/>
        <color theme="1"/>
        <rFont val="新宋体"/>
        <charset val="134"/>
      </rPr>
      <t xml:space="preserve"> 1分   </t>
    </r>
    <r>
      <rPr>
        <sz val="12"/>
        <color theme="1"/>
        <rFont val="新宋体"/>
        <charset val="134"/>
      </rPr>
      <t xml:space="preserve">
男子200米预决赛参与分 0.2分</t>
    </r>
  </si>
  <si>
    <t>缺席两次讲座扣0.4分，</t>
  </si>
  <si>
    <t>刘婕</t>
  </si>
  <si>
    <t>（1）研究生“青年大学习”先进团支部 0.25分
（2）参加电信网络诈骗研究生专场 0.2分
（3）参加2022年11月27日心理健康讲座名单 0.2分</t>
  </si>
  <si>
    <t xml:space="preserve">（1）食品微生物基因工程实验技术 3分  95
（2）食品科学与工程文献综述与专题讨论 2分  90
（3）研究生学习适应与发展 2分  92
（4）生物工程综合实验 3分  97
（5）网络信息资源检索与利用 1分  75
（6）研究生学术与职业素养讲座（MOOC） 3分  88
（7）食品科学研究专题 3分  90
（8）硕士生英语 3分  90
（9）自然辩证法概论 1分  95
（10）新时代中国特色社会主义理论与实践 2分  92
（11）科研伦理与学术规范（MOOC） 1分  96
</t>
  </si>
  <si>
    <t>（1）食品学院2022-2023年度综述大赛（入围校赛） 0.2分
（2）参加3.15学者面对面讲座 0.2分</t>
  </si>
  <si>
    <t>（1）参与2022年乒乓球队选拔赛 0.2分；
（2）参与定向越野团体赛初赛 0.2分</t>
  </si>
  <si>
    <t>20222145058</t>
  </si>
  <si>
    <t>曾媚</t>
  </si>
  <si>
    <r>
      <rPr>
        <sz val="12"/>
        <rFont val="新宋体"/>
        <charset val="134"/>
      </rPr>
      <t>（1）</t>
    </r>
    <r>
      <rPr>
        <sz val="12"/>
        <rFont val="Arial"/>
        <family val="2"/>
      </rPr>
      <t xml:space="preserve">	</t>
    </r>
    <r>
      <rPr>
        <sz val="12"/>
        <rFont val="新宋体"/>
        <charset val="134"/>
      </rPr>
      <t>先进团支部0.25分
（2）</t>
    </r>
    <r>
      <rPr>
        <sz val="12"/>
        <rFont val="Arial"/>
        <family val="2"/>
      </rPr>
      <t xml:space="preserve">	</t>
    </r>
    <r>
      <rPr>
        <sz val="12"/>
        <rFont val="新宋体"/>
        <charset val="134"/>
      </rPr>
      <t>2023年4月20日防电信诈骗研究生专场宣讲会参与 0.2分</t>
    </r>
  </si>
  <si>
    <t>单科成绩及学分明细：
天然产物化学 97 2学分
食品营养与功能性食品研究专题 87 2学分
工业微生物育种 97 2学分
研究生学习适应与发展 91 2学分
食品加工与贮运专题 89 3学分
研究生学术与职业素养讲座（MOOC） 99 3学分
食品科学研究专题 94 3学分
硕士英语 87 3学分
自然辩证法概论 91 1学分
新时代中国特色社会主义理论与实践 92 2学分
科研伦理与学术规范 86 1学分
绩点平均分：2212/24=92.167
绩点平均分*0.2=18.43</t>
  </si>
  <si>
    <r>
      <rPr>
        <sz val="12"/>
        <rFont val="新宋体"/>
        <charset val="134"/>
      </rPr>
      <t>（1）</t>
    </r>
    <r>
      <rPr>
        <sz val="12"/>
        <rFont val="Arial"/>
        <family val="2"/>
      </rPr>
      <t xml:space="preserve">	</t>
    </r>
    <r>
      <rPr>
        <sz val="12"/>
        <rFont val="新宋体"/>
        <charset val="134"/>
      </rPr>
      <t>食品学院第十二届综述大赛参与 0.2分
（2）</t>
    </r>
    <r>
      <rPr>
        <sz val="12"/>
        <rFont val="Arial"/>
        <family val="2"/>
      </rPr>
      <t xml:space="preserve">	</t>
    </r>
    <r>
      <rPr>
        <sz val="12"/>
        <rFont val="新宋体"/>
        <charset val="134"/>
      </rPr>
      <t>2023年3月30日院楼212学者面对面讲座参与 0.2分</t>
    </r>
  </si>
  <si>
    <t>（1）2022年食品学院研究生乒乓球队选拔赛参与 0.2分
（2）2023年3月4-5日参加乒乓球新生杯 0.3分</t>
  </si>
  <si>
    <r>
      <rPr>
        <sz val="12"/>
        <rFont val="新宋体"/>
        <charset val="134"/>
      </rPr>
      <t>0.5（</t>
    </r>
    <r>
      <rPr>
        <sz val="12"/>
        <color rgb="FFC00000"/>
        <rFont val="新宋体"/>
        <charset val="134"/>
      </rPr>
      <t>一审:0.4</t>
    </r>
    <r>
      <rPr>
        <sz val="12"/>
        <rFont val="新宋体"/>
        <charset val="134"/>
      </rPr>
      <t>)</t>
    </r>
  </si>
  <si>
    <r>
      <rPr>
        <sz val="12"/>
        <rFont val="新宋体"/>
        <charset val="134"/>
      </rPr>
      <t>（1）2022年食品学院研究生乒乓球队选拔赛参与 0.2分
（2）2023年3月4-5日参加乒乓球新生杯 0.3分</t>
    </r>
    <r>
      <rPr>
        <sz val="12"/>
        <color rgb="FFC00000"/>
        <rFont val="新宋体"/>
        <charset val="134"/>
      </rPr>
      <t>(一审：未经学院选拔,只加参与分0.2)</t>
    </r>
  </si>
  <si>
    <t>李天飞</t>
  </si>
  <si>
    <t>（1）“先进团支部”成员0.25分
（2） 参与防电信诈骗讲座0.2分</t>
  </si>
  <si>
    <t xml:space="preserve">食品营养与功能性食品研究专题；学分：2；综合成绩：93
食品微生物基因工程实验技术；学分：3；综合成绩：82
食品工业新技术设备；学分：2；综合成绩：94
食品微生物学进展研究专题；学分：2；综合成绩：92
食品加工过程模拟-优化-控制；学分：3；综合成绩：84
生物工程下游技术；学分：2；综合成绩：72
食品科学研究专题；学分：3；综合成绩：88
硕士英语；学分：3；综合成绩：90
自然辩证法概论；学分：1；综合成绩：95
新时代中国特色社会主义理论与实践；学分：2；综合成绩：94
科研伦理与学术规范（MOOC）；学分：1；综合成绩：87
绩点平均分=（2×93+3×82+2×94+2×92+3×84+2×72+3×88+3×90+1×95+2×94+1×87）÷24=87.7
学习成绩得分=87.7×0.2=17.5
</t>
  </si>
  <si>
    <t>0.4-0.1</t>
  </si>
  <si>
    <r>
      <rPr>
        <sz val="12"/>
        <color theme="1"/>
        <rFont val="新宋体"/>
        <charset val="134"/>
      </rPr>
      <t xml:space="preserve">（1） 参与食品学院第十二届综述大赛0.2
</t>
    </r>
    <r>
      <rPr>
        <sz val="12"/>
        <color rgb="FFFF0000"/>
        <rFont val="新宋体"/>
        <charset val="134"/>
      </rPr>
      <t>（2） 参与2022华南农业大学实验创新技能大赛0.2</t>
    </r>
  </si>
  <si>
    <r>
      <rPr>
        <b/>
        <sz val="12"/>
        <color theme="1"/>
        <rFont val="新宋体"/>
        <charset val="134"/>
      </rPr>
      <t xml:space="preserve">（1） 参与食品学院第十二届综述大赛0.2
</t>
    </r>
    <r>
      <rPr>
        <b/>
        <sz val="12"/>
        <color rgb="FFFF0000"/>
        <rFont val="新宋体"/>
        <charset val="134"/>
      </rPr>
      <t>（2） 参与2022华南农业大学实验创新技能大赛0.1</t>
    </r>
  </si>
  <si>
    <r>
      <rPr>
        <b/>
        <sz val="12"/>
        <color theme="1"/>
        <rFont val="新宋体"/>
        <charset val="134"/>
      </rPr>
      <t xml:space="preserve">（1） 参与食品学院第十二届综述大赛0.2
</t>
    </r>
    <r>
      <rPr>
        <b/>
        <sz val="12"/>
        <color rgb="FFFF0000"/>
        <rFont val="新宋体"/>
        <charset val="134"/>
      </rPr>
      <t>（2） 参与2022华南农业大学实验创新技能大赛0.2</t>
    </r>
  </si>
  <si>
    <t>1.23+0.07</t>
  </si>
  <si>
    <r>
      <rPr>
        <sz val="12"/>
        <color theme="1"/>
        <rFont val="新宋体"/>
        <charset val="134"/>
      </rPr>
      <t>（1）参与食品学院研究生乒乓球队选拔赛 0.2分</t>
    </r>
    <r>
      <rPr>
        <sz val="12"/>
        <color rgb="FFFF0000"/>
        <rFont val="新宋体"/>
        <charset val="134"/>
      </rPr>
      <t>（2）参与食品学院定向越野选拔 0.13分</t>
    </r>
    <r>
      <rPr>
        <sz val="12"/>
        <color theme="1"/>
        <rFont val="新宋体"/>
        <charset val="134"/>
      </rPr>
      <t xml:space="preserve">
（3）参与2023易班嘉年华定向越野0.2分
（4）参与2022院运会提前赛立定跳远0.2
（5）参与2023乒乓球院际赛0.3
（6）参与2023第二期荧光夜跑0.2 </t>
    </r>
  </si>
  <si>
    <r>
      <rPr>
        <sz val="12"/>
        <color theme="1"/>
        <rFont val="新宋体"/>
        <charset val="134"/>
      </rPr>
      <t>（1）参与食品学院研究生乒乓球队选拔赛 0.2分</t>
    </r>
    <r>
      <rPr>
        <sz val="12"/>
        <color rgb="FFFF0000"/>
        <rFont val="新宋体"/>
        <charset val="134"/>
      </rPr>
      <t>（2）参与食品学院定向越野选拔 0.2分</t>
    </r>
    <r>
      <rPr>
        <sz val="12"/>
        <color theme="1"/>
        <rFont val="新宋体"/>
        <charset val="134"/>
      </rPr>
      <t xml:space="preserve">
（3）参与2023易班嘉年华定向越野0.2分
（4）参与2022院运会提前赛立定跳远0.2
（5）参与2023乒乓球院际赛0.3
（6）参与2023第二期荧光夜跑0.2 </t>
    </r>
  </si>
  <si>
    <t>1.参加食品学院实验技能创新大赛加0.1分不是0.2分，2.参与食品学院定向越野选拔参与分 0.2分</t>
  </si>
  <si>
    <t>史文丽</t>
  </si>
  <si>
    <t>艾民珉</t>
  </si>
  <si>
    <t>（1）2022年11月27日参与心理健康讲座， 0.2分
（2）2023年3月15日参加学者面对面讲座， 0.2分
（3）2023年4月20日参加防电信网络诈骗研究生专场宣讲会，0.2分
（4）2022-2023学年所在硕士6班评选为先进团支部，0.2分</t>
  </si>
  <si>
    <t>先进团支部加0.25</t>
  </si>
  <si>
    <t>（1）2022年11月27日参与心理健康讲座， 0.2分
（2）2023年3月15日参加学者面对面讲座， 0.2分
（3）2023年4月20日参加防电信网络诈骗研究生专场宣讲会，0.2分
（4）2022-2023学年所在硕士6班评选为先进团支部，0.25分</t>
  </si>
  <si>
    <t>(84*2+88*2+89*2+90*2+90*3+91*2+92*1+90*3+98*3+92*1+94*2+93*1)/24*0.2=18.19</t>
  </si>
  <si>
    <r>
      <rPr>
        <sz val="12"/>
        <color rgb="FF000000"/>
        <rFont val="新宋体"/>
        <charset val="134"/>
      </rPr>
      <t>（1）2022年9月23日参加食品学院研究生乒乓球队选拔赛  0.2分；
（2）</t>
    </r>
    <r>
      <rPr>
        <sz val="12"/>
        <color rgb="FF000000"/>
        <rFont val="Arial"/>
        <family val="2"/>
      </rPr>
      <t xml:space="preserve">	</t>
    </r>
    <r>
      <rPr>
        <sz val="12"/>
        <color rgb="FF000000"/>
        <rFont val="新宋体"/>
        <charset val="134"/>
      </rPr>
      <t>2022年11月6日参与了定向越野初赛女子团队赛 0.2分</t>
    </r>
  </si>
  <si>
    <r>
      <rPr>
        <sz val="12"/>
        <color theme="1"/>
        <rFont val="新宋体"/>
        <charset val="134"/>
      </rPr>
      <t>（1）</t>
    </r>
    <r>
      <rPr>
        <sz val="12"/>
        <color theme="1"/>
        <rFont val="Arial"/>
        <family val="2"/>
      </rPr>
      <t xml:space="preserve">	</t>
    </r>
    <r>
      <rPr>
        <sz val="12"/>
        <color theme="1"/>
        <rFont val="新宋体"/>
        <charset val="134"/>
      </rPr>
      <t>2022年9月23日参加食品学院研究生乒乓球队选拔赛  0.2分；
（2）</t>
    </r>
    <r>
      <rPr>
        <sz val="12"/>
        <color theme="1"/>
        <rFont val="Arial"/>
        <family val="2"/>
      </rPr>
      <t xml:space="preserve">	</t>
    </r>
    <r>
      <rPr>
        <sz val="12"/>
        <color theme="1"/>
        <rFont val="新宋体"/>
        <charset val="134"/>
      </rPr>
      <t>2022年11月6日参与了定向越野初赛女子团队赛 0.2分</t>
    </r>
  </si>
  <si>
    <t>凌纪云</t>
  </si>
  <si>
    <t>⑴参加2023年4月20日防电信网络诈骗研究生专场宣讲会1次 0.2分；⑵2022-2023学年食品学院研究生“青年大学习”先进团支部 0.25分⑶参加2022年11月2日食品大讲堂讲座1次 0.2分；⑷参加2022年11月10日专利辅导讲座1次 0.2分</t>
  </si>
  <si>
    <t>⑴参加2023年4月20日防电信网络诈骗研究生专场宣讲会1次 0.2分；⑵2022-2023学年食品学院研究生“青年大学习”先进团支部 0.25分⑶参加2022年11月2日食品大讲堂讲座1次 0.2分；</t>
  </si>
  <si>
    <t xml:space="preserve">（1）发酵工程，3学分，92分；（2）食品微生物学进展专题，2学分，81分；（3）工业微生物育种，2学分，98分；（4）生物工程下游技术，2学分，80分（5）未来食品发展专题，2学分，89分（6）科学研究方法与论文写作，2学分，93分（7）功能性食品评价学，1学分，90分（8）食品科学研究专题，3学分，87分（9）硕士生英语，3学分，97分（10）自然辩证法概论，1学分，92分（11）新时代中国特色社会主义理论与实践，2学分，92分（12）科研伦理与学术规范，1学分，92分  </t>
  </si>
  <si>
    <t>（1）食品学院第12届综述大赛参与0.2分</t>
  </si>
  <si>
    <t>（1）食品学院第12届综述大赛参与0.2分⑷参加2022年11月10日专利辅导讲座1次 0.2分</t>
  </si>
  <si>
    <t>（1）参与2022年食品学院院运会田赛男子跳远0.2分； （2）参与2022年食品学院研究生乒乓球队选拔赛0.2分；</t>
  </si>
  <si>
    <t>⑷参加2022年11月10日专利辅导讲座1次 0.2分属于学术活动</t>
  </si>
  <si>
    <t>彭浩文</t>
  </si>
  <si>
    <t xml:space="preserve">（1）2022-2023学年2022级硕士4班获得“先进团支部”0.25分
（2）2023.4.20防电信网络诈骗研究生专场宣讲会0.2分
</t>
  </si>
  <si>
    <r>
      <rPr>
        <sz val="12"/>
        <color theme="1"/>
        <rFont val="新宋体"/>
        <charset val="134"/>
      </rPr>
      <t>17.06</t>
    </r>
    <r>
      <rPr>
        <sz val="12"/>
        <color rgb="FFFF0000"/>
        <rFont val="新宋体"/>
        <charset val="134"/>
      </rPr>
      <t>17.81</t>
    </r>
  </si>
  <si>
    <t xml:space="preserve">1) 食品添加剂研究专题 学分：2 成绩：87
2) 高级食品化学 学分：2 成绩：93 
3) 文献综述与专题讨论 学分2 成绩87
4) 食品与健康及保健食品开发趋势专题 学分：2 成绩：92
5) 功能性食品评价学 学分：1 成绩：91
6) 实验动物学 学分：2 成绩：92
7) 研究生学术与职业素养讲座（MOOC） 学分：3 成绩：86
8) 食品科学研究专题 学分：3 成绩：86
9) 硕士生英语  学分：3 成绩：86
10) 自然辩证法概论 学分：1 成绩：91
11) 新时代中国特色社会主义理论与实践 学分：2 成绩94
12) 科研伦理与学术规范（MOOC） 学分：1 成绩：91
学习成绩：17.06
</t>
  </si>
  <si>
    <r>
      <rPr>
        <sz val="12"/>
        <color theme="1"/>
        <rFont val="新宋体"/>
        <charset val="134"/>
      </rPr>
      <t>0.2</t>
    </r>
    <r>
      <rPr>
        <sz val="12"/>
        <color rgb="FFFF0000"/>
        <rFont val="新宋体"/>
        <charset val="134"/>
      </rPr>
      <t>0.4</t>
    </r>
  </si>
  <si>
    <r>
      <rPr>
        <sz val="12"/>
        <color theme="1"/>
        <rFont val="新宋体"/>
        <charset val="134"/>
      </rPr>
      <t xml:space="preserve">(1) 食品学院第十二届综述大赛参与 0.2分
(2) 2022.12.14广东农产品价格产业发展现状与趋势讲座参与0.2分
</t>
    </r>
    <r>
      <rPr>
        <sz val="12"/>
        <color rgb="FFFF0000"/>
        <rFont val="新宋体"/>
        <charset val="134"/>
      </rPr>
      <t>（3）未参加一个线上讲座-0.2（忘记是哪个讲座了）</t>
    </r>
  </si>
  <si>
    <t xml:space="preserve">(1) 食品学院第十二届综述大赛参与 0.2分
(2) 2022.12.14广东农产品价格产业发展现状与趋势讲座参与0.2分
</t>
  </si>
  <si>
    <r>
      <rPr>
        <sz val="12"/>
        <color theme="1"/>
        <rFont val="新宋体"/>
        <charset val="134"/>
      </rPr>
      <t>0.9</t>
    </r>
    <r>
      <rPr>
        <sz val="12"/>
        <color rgb="FFFF0000"/>
        <rFont val="新宋体"/>
        <charset val="134"/>
      </rPr>
      <t>0.8</t>
    </r>
  </si>
  <si>
    <r>
      <rPr>
        <sz val="12"/>
        <color theme="1"/>
        <rFont val="新宋体"/>
        <charset val="134"/>
      </rPr>
      <t>（1） 参与食品学院院运会女子仰卧起坐项目比赛  0.3分；</t>
    </r>
    <r>
      <rPr>
        <sz val="12"/>
        <color rgb="FFFF0000"/>
        <rFont val="新宋体"/>
        <charset val="134"/>
      </rPr>
      <t>0.2</t>
    </r>
    <r>
      <rPr>
        <sz val="12"/>
        <color theme="1"/>
        <rFont val="新宋体"/>
        <charset val="134"/>
      </rPr>
      <t xml:space="preserve">
（2） 参与2022年食品学院研究生女子篮球选拔赛0.2分；
（3） 参与2022年食品学院乒乓球女子选拔赛0.2分；
（4） 参与2023年华南农业大学乒乓球协会新生杯0.2分。</t>
    </r>
  </si>
  <si>
    <r>
      <rPr>
        <sz val="12"/>
        <color theme="1"/>
        <rFont val="新宋体"/>
        <charset val="134"/>
      </rPr>
      <t xml:space="preserve">（1） 参与食品学院院运会女子仰卧起坐项目比赛 </t>
    </r>
    <r>
      <rPr>
        <sz val="12"/>
        <color rgb="FFFF0000"/>
        <rFont val="新宋体"/>
        <charset val="134"/>
      </rPr>
      <t>0.2</t>
    </r>
    <r>
      <rPr>
        <sz val="12"/>
        <color theme="1"/>
        <rFont val="新宋体"/>
        <charset val="134"/>
      </rPr>
      <t xml:space="preserve">
（2） 参与2022年食品学院研究生女子篮球选拔赛0.2分；
（3） 参与2022年食品学院乒乓球女子选拔赛0.2分；
（4） 参与2023年华南农业大学乒乓球协会新生杯0.2分。</t>
    </r>
  </si>
  <si>
    <t>参与分只加0.2</t>
  </si>
  <si>
    <t>许婧怡</t>
  </si>
  <si>
    <t>（1）院级先进党支部 0.25分 （2）院级先进团支部 0.25分 （3）参加心理健康讲座 0.2分</t>
  </si>
  <si>
    <t xml:space="preserve">食品添加剂研究专题 2学分 总分89分
高级食品化学 2学分 总分94分
文献综述与专题讨论 2学分 总分89分
食品与健康及保健食品开发趋势专题 2学分 总分93分
信息检索与文献写作 1学分 总分94分
实验动物学 2学分 总分94分
研究生学术与职业素养讲座（MOOC） 3学分 总分88分
食品科学研究专题 3学分 总分90分
硕士生英语 3学分 总分97分
马克思主义与社会科学方法论 1学分 总分92分
新时代中国特色社会主义理论与实践 2学分 总分91分
科研伦理与学术规范（MOOC） 1学分 总分90分
平均分=（2×89+2×94+2×89+2×93+1×94+2×94+3×88+3×90+3×97+1×92+2×91+1×90）/（2+2+2+2+1+2+3+3+3+1+2+1）=91.71
学习成绩=91.71×0.2=18.342
</t>
  </si>
  <si>
    <t>（1）参加学术讲座专利辅导讲座 0.2分 （2）食品学院第12届综述大赛参与0.2分</t>
  </si>
  <si>
    <t>李丹妮</t>
  </si>
  <si>
    <r>
      <rPr>
        <sz val="12"/>
        <color rgb="FFFF0000"/>
        <rFont val="新宋体"/>
        <charset val="134"/>
      </rPr>
      <t>（1）研究生艺术团国标舞队队员2分；</t>
    </r>
    <r>
      <rPr>
        <sz val="12"/>
        <rFont val="新宋体"/>
        <charset val="134"/>
      </rPr>
      <t>参加放电信网络诈骗研究生专场宣讲会 0.2分；“先进团支部”成员 0.25分</t>
    </r>
  </si>
  <si>
    <t>根据细则，艺术团成员不给予加分，多了两分</t>
  </si>
  <si>
    <r>
      <rPr>
        <sz val="12"/>
        <color theme="1"/>
        <rFont val="新宋体"/>
        <charset val="134"/>
      </rPr>
      <t>参加放电信网络诈骗研究生专场宣讲会 0.2分；“先进团支部”成员 0.25分</t>
    </r>
    <r>
      <rPr>
        <sz val="12"/>
        <color rgb="FFFF0000"/>
        <rFont val="新宋体"/>
        <charset val="134"/>
      </rPr>
      <t>参加“线上文体打卡活动”</t>
    </r>
    <r>
      <rPr>
        <sz val="12"/>
        <color theme="1"/>
        <rFont val="新宋体"/>
        <charset val="134"/>
      </rPr>
      <t xml:space="preserve"> </t>
    </r>
    <r>
      <rPr>
        <sz val="12"/>
        <color rgb="FFFF0000"/>
        <rFont val="新宋体"/>
        <charset val="134"/>
      </rPr>
      <t>0.2分</t>
    </r>
  </si>
  <si>
    <t>食品微生物基因工程实验技术（3学分，91）；发酵工程（3学分，89）；工业微生物育种（2学分，98）；现代分子生物学（全英）（2学分，83）；高级微生物学（2学分，93）；硕士生英语（3学分，88）；自然辩证法概论（1学分，93）；新时代中国特色社会主义理论与实践（2学分，89）；科研伦理与学术规范（MOOC）（1学分，91）；学习成绩得分18.04</t>
  </si>
  <si>
    <r>
      <rPr>
        <sz val="12"/>
        <rFont val="新宋体"/>
        <charset val="134"/>
      </rPr>
      <t>（1）参与易班嘉年华定向越野 0.2分； （2）参与“植物猎人的华农足迹”定向越野 0.1分；（</t>
    </r>
    <r>
      <rPr>
        <sz val="12"/>
        <color rgb="FFFF0000"/>
        <rFont val="新宋体"/>
        <charset val="134"/>
      </rPr>
      <t>3）参加“线上文体打卡活动” 0.2分</t>
    </r>
    <r>
      <rPr>
        <sz val="12"/>
        <rFont val="新宋体"/>
        <charset val="134"/>
      </rPr>
      <t xml:space="preserve">（4）参与2022年食品学院研究生女子篮球选拔赛  0.2分 </t>
    </r>
  </si>
  <si>
    <t>（1）研究生艺术团国标舞队队员2分不加分，（2）参加“线上文体打卡活动” 0.2分属于集体活动，</t>
  </si>
  <si>
    <t>孟千杰</t>
  </si>
  <si>
    <t>先进团支部0.25分，研究生线上宿舍打卡活动0.2分，防电信网络诈骗研究生专场宣讲会0.2分，2023易班嘉年华定向越野0.2分</t>
  </si>
  <si>
    <t>食品微生物学进展专题2学分、综合成绩82；食品科学与工程文献综述与专题讨论2学分、综合成绩85；茶饮料植物资源及利用研究2学分，综合成绩93；食品包装进展专题2学分，综合成绩90；实验数据分析与处理2学分、综合成绩80；网络信息资源检索与利用1学分、综合成绩77；研究生学术与职业素养讲座（MOOC）3学分、综合成绩88；食品科学研究专题3学分、综合成绩87；硕士生英语3学分，综合成绩82；自然辩证法概论1学分、综合成绩95；新时代中国特色社会主义理论与实践2学分、综合成绩93；科研伦理与学术规范（MOOC）1学分、综合成绩94。学习成绩=2083/24*0.2=17.36</t>
  </si>
  <si>
    <t>参与食品学院第十二届综述大赛</t>
  </si>
  <si>
    <t>2022年食品学院研究生女子篮球选拔赛0.2分 ，2022年食品学院研究生乒乓球队选拔赛0.2分，2022年院运会径赛（女子100米预赛）0.3分，定向越野0.2分</t>
  </si>
  <si>
    <t>2022年食品学院研究生女子篮球选拔赛0.2分 ，2022年食品学院研究生乒乓球队选拔赛0.2分，2022年院运会径赛（女子100米预赛）0.2分，定向越野0.2分</t>
  </si>
  <si>
    <t>宋雨晴</t>
  </si>
  <si>
    <t>先进党支部成员0.25分</t>
  </si>
  <si>
    <t>（83×3＋97×2＋88×3＋81×2＋68×2＋93×2＋91×3＋89×3＋91×1＋97×2＋91）÷24=87.792×0.2=17.558</t>
  </si>
  <si>
    <t>食品学院第十二届综述大赛参与 0.2分，学者面对面讲座 0.2分，心理健康讲座 0.2分，农产品加工学术讲座 0.2分</t>
  </si>
  <si>
    <t>食品学院第十二届综述大赛参与 0.2分，农产品加工学术讲座 0.2分</t>
  </si>
  <si>
    <t>定向越野第三名</t>
  </si>
  <si>
    <t>科研成果（2）、（3）属于集体活动项</t>
  </si>
  <si>
    <t>徐蔓媛</t>
  </si>
  <si>
    <t>先进团支部成员加0.25分</t>
  </si>
  <si>
    <t>1. 食品生物技术专题与研究进展，2学分，81分
2. 食品微生物基因工程实验技术，3学分，91分
3. 工业微生物育种，2学分，98分
4. 数据处理与统计软件，2学分，94分
5. 基础生物信息学，2学分，93分
6. 现代分子生物学（全英），2学分，88分
7. 高级微生物学，2学分，91分
8. 高级生物化学研究技术，3学分，92分
9. 研究生英语，3学分，88分
10. 自然辩证法概论，1学分，87分
11. 新时代中国特色社会主义理论与实践，2学分，96分
12. 科研伦理与学术规范MOOC，1学分，95分
总学分：25，平均绩点：91.08，折算分：18.22</t>
  </si>
  <si>
    <t>食品学院第十二届研究生综述大赛参与分0.2</t>
  </si>
  <si>
    <t>1. 参加2022年乒乓球队选拔赛 0.2分；
2. 参加华南农业大学第六十五届运动会定向越野锦标赛选拔赛团体赛 0.2分</t>
  </si>
  <si>
    <t>严毅鹏</t>
  </si>
  <si>
    <t>0.45+0.1</t>
  </si>
  <si>
    <t xml:space="preserve">（1）食品学院先进团支部加分0.25
（2）食品学院4.20防电信诈骗讲座0.2
</t>
  </si>
  <si>
    <r>
      <rPr>
        <sz val="12"/>
        <color theme="1"/>
        <rFont val="新宋体"/>
        <charset val="134"/>
      </rPr>
      <t xml:space="preserve">（1）食品学院先进团支部加分0.25
（2）食品学院4.20防电信诈骗讲座0.2
</t>
    </r>
    <r>
      <rPr>
        <sz val="12"/>
        <color rgb="FFFF0000"/>
        <rFont val="新宋体"/>
        <charset val="134"/>
      </rPr>
      <t>（3）院班联动-2022级硕士8班燕山清扫活动0.1</t>
    </r>
  </si>
  <si>
    <t>食品学院第12届综述大赛</t>
  </si>
  <si>
    <t>0.3-0.1</t>
  </si>
  <si>
    <r>
      <rPr>
        <sz val="12"/>
        <color rgb="FFFF0000"/>
        <rFont val="新宋体"/>
        <charset val="134"/>
      </rPr>
      <t>（1）院班联动-2022级硕士8班燕山清扫活动0.1</t>
    </r>
    <r>
      <rPr>
        <sz val="12"/>
        <color rgb="FF000000"/>
        <rFont val="新宋体"/>
        <charset val="134"/>
      </rPr>
      <t xml:space="preserve">
</t>
    </r>
    <r>
      <rPr>
        <sz val="12"/>
        <color theme="1"/>
        <rFont val="新宋体"/>
        <charset val="134"/>
      </rPr>
      <t>(2)参加2023年华南农业大学研究生趣味运动会0.2</t>
    </r>
  </si>
  <si>
    <t xml:space="preserve">
参加2023年华南农业大学研究生趣味运动会0.2</t>
  </si>
  <si>
    <t>院班联动-2022级硕士8班燕山清扫活动0.1属于集体活动</t>
  </si>
  <si>
    <t>莫焕萍</t>
  </si>
  <si>
    <t>先进团支部团成员 0.25分</t>
  </si>
  <si>
    <t xml:space="preserve">（1） 参与3.15学者面对面讲座 0.2分；
（2） 参与12.14农产品加工学术讲座 0.2分
</t>
  </si>
  <si>
    <t xml:space="preserve">（1） 参与趣味运动会第二期活动  0.2分； 
（2） 参与电信网络诈骗研究生专场 0.2分；
（3） 参与第二期荧光夜跑活动 0.2分
</t>
  </si>
  <si>
    <t>赵皓卿</t>
  </si>
  <si>
    <t>中国共产主义青年团华南农业大学食品学院研究生2022级硕士研究生四班支部委员会</t>
  </si>
  <si>
    <t>学分*成绩总和=2151
学习成绩2151÷24=17.93</t>
  </si>
  <si>
    <t>2022年华南农业大学食品学院“丁颖杯”暨“挑战杯”广东课外学术科技作品竞赛院级优秀奖队长0.6分
防电信诈骗讲座参与0.2分</t>
  </si>
  <si>
    <t>简焕玮</t>
  </si>
  <si>
    <t>参与院班联动-燕山清扫活动 0.1分</t>
  </si>
  <si>
    <t>食品与健康及保健食品开发趋势专题 学分：2分  成绩：91分
动物营养组学 学分：2分 成绩：98分 
酶工程实验技术 学分：2分 成绩：88分
免疫学原理及其应用 学分：2分 成绩：95分
基因工程原理与方法 学分：3分 成绩：87分
功能性食品评价学 学分：1分 成绩：87分
文献管理与信息分析（MOOC） 学分：2分  成绩：94分
食品科学研究专题 学分：3分 成绩：87分
硕士生英语 学分：3分 成绩：98分
自然辩证法概论 学分：1分 成绩：91分
新时代中国特色社会主义理论与实践 学分：2分 成绩：90分
科研伦理与学术规范（MOOC） 学分：1分 成绩：85分</t>
  </si>
  <si>
    <t>参与农产品加工学术讲座 0.2分；
参与文献综述大赛  0.1分</t>
  </si>
  <si>
    <t>0.5-0.1</t>
  </si>
  <si>
    <r>
      <rPr>
        <sz val="12"/>
        <color theme="1"/>
        <rFont val="新宋体"/>
        <charset val="134"/>
      </rPr>
      <t xml:space="preserve">①参与食品学院研究生乒乓球队选拔赛  0.2分
②参与院运会男子铅球 0.2分
</t>
    </r>
    <r>
      <rPr>
        <sz val="12"/>
        <color rgb="FFFF0000"/>
        <rFont val="新宋体"/>
        <charset val="134"/>
      </rPr>
      <t>③参与院班联动-燕山清扫活动 0.1分</t>
    </r>
  </si>
  <si>
    <t xml:space="preserve">①参与食品学院研究生乒乓球队选拔赛  0.2分
②参与院运会男子铅球 0.2分
</t>
  </si>
  <si>
    <t>参与院班联动-燕山清扫活动 属于集体活动</t>
  </si>
  <si>
    <t>毛苗苗</t>
  </si>
  <si>
    <t>0.1+0.2</t>
  </si>
  <si>
    <t>22级硕士8班燕山清扫活动 0.1分</t>
  </si>
  <si>
    <r>
      <rPr>
        <sz val="12"/>
        <color theme="1"/>
        <rFont val="新宋体"/>
        <charset val="134"/>
      </rPr>
      <t xml:space="preserve">22级硕士8班燕山清扫活动 0.1分 </t>
    </r>
    <r>
      <rPr>
        <sz val="12"/>
        <color rgb="FFFF0000"/>
        <rFont val="新宋体"/>
        <charset val="134"/>
      </rPr>
      <t>心理健康讲座0.2分</t>
    </r>
  </si>
  <si>
    <t>硕士绩点平均分为90.42，学习成绩为18.084分</t>
  </si>
  <si>
    <r>
      <rPr>
        <sz val="12"/>
        <color theme="1"/>
        <rFont val="新宋体"/>
        <charset val="134"/>
      </rPr>
      <t xml:space="preserve">(1）食品学院第十二届综述大赛0.2分
（2）专利辅导讲座0.2分
</t>
    </r>
    <r>
      <rPr>
        <sz val="12"/>
        <color rgb="FFFF0000"/>
        <rFont val="新宋体"/>
        <charset val="134"/>
      </rPr>
      <t>（3）心理健康讲座0.2分</t>
    </r>
  </si>
  <si>
    <t xml:space="preserve">(1）食品学院第十二届综述大赛0.2分
（2）专利辅导讲座0.2分
</t>
  </si>
  <si>
    <t>心理健康讲座0.2分属于集体活动</t>
  </si>
  <si>
    <t>毕超惠</t>
  </si>
  <si>
    <t>1、2022级硕士研究生二班支部委员会先进团支部 0.2分
2、关于2023年4月20日防电信网络诈骗研究生专场宣讲会线下参与 0.2分</t>
  </si>
  <si>
    <t>1、2022级硕士研究生二班支部委员会先进团支部 0.25分
2、关于2023年4月20日防电信网络诈骗研究生专场宣讲会线下参与 0.2分</t>
  </si>
  <si>
    <t>1、食品营养与功能性食品研究专题 2学分  87分
2、食品微生物学进展专题  2学分 86分
3、工业微生物育种  2学分  98分
4、生物工程下游技术 2学分 84分
5、基因工程原理 2学分 82分
6、现代仪器分析方法与原理 3学分 90分
7、网络信息资源检索与利用 1学分 63分
8、食品科学研究专题 3学分 89分
9、硕士生英语 3学分 90分
10、自然辩证法概论 1学分 93 分
11、新时代中国特色社会主义理论与实践 2学分 89分
12、科研伦理与学术规范（MOOC） 1学分 92分
绩点平均分：88.21</t>
  </si>
  <si>
    <t>1、食品学院第十二届综述大赛参与 0.2分</t>
  </si>
  <si>
    <t>（1）参与食品学院院运会100米预赛项目比赛  0.3分； 
（2）参与食品学院研究生乒乓球队选拔赛  0.2分</t>
  </si>
  <si>
    <t>（1）参与食品学院院运会100米预赛项目比赛  0.2分； 
（2）参与食品学院研究生乒乓球队选拔赛  0.2分</t>
  </si>
  <si>
    <t>20222145015</t>
  </si>
  <si>
    <t>蒋端</t>
  </si>
  <si>
    <t>15773259562</t>
  </si>
  <si>
    <t>先进团支部0.25分</t>
  </si>
  <si>
    <t>《仪器分析》学分3成绩89；
《食品生物技术专题与研究进展》学分2成绩85；《食品科学与工程文献综述与专题讨论》学分2成绩90；《食品质量安全检测新技术进展》学分2成绩91；《生命科学插图绘制》学分2成绩91；《信息检索与文献写作》学分1成绩91；《文献管理与信息分析》学分2成绩97；《硕士生英语》学分3成绩84；《食品科学研究专题》学分3成绩87；《自然辩证法概论》学分1成绩95；《新时代中国特色社会主义理论与实践》学分2成绩91；《科研理论与学术规范》学分1成绩97；绩点平均分：89.71；学习成绩=89.71*0.2=17.94</t>
  </si>
  <si>
    <t>文献综述比赛（0.2分）
学术论坛（0.2分）</t>
  </si>
  <si>
    <t>邓佳伟</t>
  </si>
  <si>
    <t>先进团支部成员 加分0.25分</t>
  </si>
  <si>
    <t>食品生物技术专题与研究进展，2学分，80分，折算184分；
食品微生物学基因工程实验技术，3学分，96分，折算288分；
食品微生物学进展专题，2学分，86分，折算172分；
工业微生物育种，2学分，98分，折算196分；
文献管理与信息分析（MOOC），2学分，100分，折算200分；
现代分子生物学（全英），2学分，88分，折算176分；
高级微生物学，2学分，94分，折算188分；
基因工程原理与方法，3学分，99分，折算297分；
硕士生英语，3学分，90分，折算270分；
自然辩证法概论，1学分，95分，折算95分；
新时代中国特色社会主义理论与实践，2学分，92分，折算184分；
科研伦理与学术规范，1学分，99分，折算99分；
总学分：25分；
平均绩点93.96分，折算18.79分</t>
  </si>
  <si>
    <t>食品学院第十二届研究生综述大赛 参与0.2分</t>
  </si>
  <si>
    <t>学者面对面缺席扣0.2</t>
  </si>
  <si>
    <t>参与食品学院男子篮球队选拔0.2分</t>
  </si>
  <si>
    <t>裴庭辉</t>
  </si>
  <si>
    <t>食品学院第十二届综述大赛参与加0.2分</t>
  </si>
  <si>
    <t>刘前</t>
  </si>
  <si>
    <t>1.生物工程综合实验，3学分，96分
2.未来食品发展专题，2学分，96分
3.天然产物化学，2学分，80分
4.硕士生英语，3学分，90分
5.新时代中国特色社会主义理论与实践，2学分，96分
6.科研伦理与学术规范，1学分，93分
7.食品添加剂研究专题，2学分，87分
8.高级食品化学，2学分，93分
9.食品微生物学进展专题，2学分，86分
10.食品质量安全检测新技术进展，2学分，90分
11.食品科学研究专题，3学分，87分
12.自然辩证法概论，1学分，92分
绩点平均分：90.4   学习成绩得分：18.08</t>
  </si>
  <si>
    <t>袁铭</t>
  </si>
  <si>
    <t>食品学院综述大赛参与0.2分</t>
  </si>
  <si>
    <t>篮球队报名0.2分0</t>
  </si>
  <si>
    <t>篮球队报名无证明材料</t>
  </si>
  <si>
    <t>徐瑞</t>
  </si>
  <si>
    <t>1、定向越野</t>
  </si>
  <si>
    <t>课程名称       学分 综合成绩
食品添加剂研究专题 2 93
发酵工程         3 84
食品工业新技术设备 2 93
高级食品化学     2 92
工业微生物育种     2 97
食品与健康及保健食品开发趋势专题 2 90
酶工程实验技术     2 80
食品科学研究专题 3 85
硕士生英语         3 81
自然辩证法概论     1 94
新时代中国特色社会主义理论与实践 2 81
科研伦理与学术规范（MOOC） 1 83</t>
  </si>
  <si>
    <r>
      <rPr>
        <sz val="12"/>
        <color theme="1"/>
        <rFont val="新宋体"/>
        <charset val="134"/>
      </rPr>
      <t>1.8</t>
    </r>
    <r>
      <rPr>
        <sz val="12"/>
        <color rgb="FFFF0000"/>
        <rFont val="新宋体"/>
        <charset val="134"/>
      </rPr>
      <t>0.2</t>
    </r>
  </si>
  <si>
    <t>趣味运动会</t>
  </si>
  <si>
    <t>趣味运动会 0.2； 定向越野 0.2</t>
  </si>
  <si>
    <t>定向越野属于体育实践项</t>
  </si>
  <si>
    <t>20222047002</t>
  </si>
  <si>
    <t>罗富耀</t>
  </si>
  <si>
    <t>学者面对面活动加0.2       食品学院先进团支部评选 加0.25</t>
  </si>
  <si>
    <t>食品加工新技术研究与新产品研发专题 2             86 
食品微生物基因工程实验技术        3             82 
生物工程下游技术                   2             70 
食品科学与工程文献综述与专题讨论 2            89
食品与健康及保健食品开发趋势专题 2             89
信息检索与文献写作               1            83
现代分子生物学（全英）            2             85
高级生物化学                      2         65
高级微生物学                       2            92
马克思主义与社会科学方法论        1          91
新时代中国特色社会主义理论与实践   2            93
科研伦理与学术规范（MOOC）         1          89</t>
  </si>
  <si>
    <t>食品学院十二届综述大赛0.2</t>
  </si>
  <si>
    <t>2023.5水运会加0.2</t>
  </si>
  <si>
    <t>常旭龙</t>
  </si>
  <si>
    <t>（1）食品添加剂研究专题87（2）高级食品化学86（3）食品与健康及保健食品开发趋势专题90（4）未来食品发展专题90（5）分子细胞生物学80（6）科学研究方法与论文写作(MOOC)76（6）功能食品加工工艺学88（7）实验动物学90（7）文献管理与信息分析（MOOC）73（8）食品科学研究专题82（9）硕士生英语78（10）自然辩证法概论95（11）新时代中国特色社会主义理论与实践90（12）科研伦理与学术规范（MOOC）79</t>
  </si>
  <si>
    <t>学习成绩计算错误</t>
  </si>
  <si>
    <t>20222145019</t>
  </si>
  <si>
    <t>利树婵</t>
  </si>
  <si>
    <t>（1）“先进团支部”班级加分 0.25分</t>
  </si>
  <si>
    <t>硕士英语                           90       3分
天然产物化学                       82       2分
食品营养与功能性食品研究专题       89       2分
工业微生物育种                     98       2分
文献综述与专题讨论   90       2分
食品质量安全检测新技术进展         86       2分
食品加工与贮运专题                 91       3分
英语科技论文写作与学术交流         96       2分
食品工程技术研究进展               92       2分
食品科学研究专题                   87       3分
中国马克思主义与当代               92       2分
自然辩证法概论                     95       1分
科研伦理与学术规范(MOOC)           90       1分</t>
  </si>
  <si>
    <t>（1）专利辅导讲座0.2分 （2022年11月10日）；
（2）食品学院第十二届综述大赛参与 0.2分（2023年4月）；
（3）“燕山论坛|关于文献综述大赛写作指导讲座0.2分；
（4）广东省农产品加工产业发展现状0.2（2022年12月14日）；
（5）创客杯创业大赛参与分0.2（2023年4月）。</t>
  </si>
  <si>
    <t>直博生，
一等奖学金</t>
  </si>
  <si>
    <t>20222145022</t>
  </si>
  <si>
    <t>林倩敏</t>
  </si>
  <si>
    <t xml:space="preserve">（1）督导员 0.5分；（2）班级宣传委员 2分 ；（3）学院先进团支部0.25分；（4）研究生述职大会0.2分；（5）防诈骗讲座0.2分；（6）心理讲座0.2分                                                                                                                                                      </t>
  </si>
  <si>
    <r>
      <rPr>
        <sz val="12"/>
        <color rgb="FFFF0000"/>
        <rFont val="新宋体"/>
        <charset val="134"/>
      </rPr>
      <t>（1）督导员 0.5分；（只加0.2集体分）</t>
    </r>
    <r>
      <rPr>
        <sz val="12"/>
        <rFont val="新宋体"/>
        <charset val="134"/>
      </rPr>
      <t xml:space="preserve">（2）班级宣传委员 2分 ；（3）学院先进团支部0.25分；（4）研究生述职大会0.2分；（5）防诈骗讲座0.2分；（6）心理讲座0.2分                                                                                                                                                      </t>
    </r>
  </si>
  <si>
    <t>科研成果：综述大赛参与 0.2分</t>
  </si>
  <si>
    <r>
      <rPr>
        <sz val="12"/>
        <color theme="1"/>
        <rFont val="新宋体"/>
        <charset val="134"/>
      </rPr>
      <t>总分2.7分
1.</t>
    </r>
    <r>
      <rPr>
        <sz val="12"/>
        <color theme="1"/>
        <rFont val="Arial"/>
        <family val="2"/>
      </rPr>
      <t xml:space="preserve">	</t>
    </r>
    <r>
      <rPr>
        <sz val="12"/>
        <color theme="1"/>
        <rFont val="新宋体"/>
        <charset val="134"/>
      </rPr>
      <t>院级水运会50米蛙泳，第五名  0.6分； 
2.</t>
    </r>
    <r>
      <rPr>
        <sz val="12"/>
        <color theme="1"/>
        <rFont val="Arial"/>
        <family val="2"/>
      </rPr>
      <t xml:space="preserve">	</t>
    </r>
    <r>
      <rPr>
        <sz val="12"/>
        <color theme="1"/>
        <rFont val="新宋体"/>
        <charset val="134"/>
      </rPr>
      <t>院级水运会混合泳接力赛，第四名，0.7分；
3.</t>
    </r>
    <r>
      <rPr>
        <sz val="12"/>
        <color theme="1"/>
        <rFont val="Arial"/>
        <family val="2"/>
      </rPr>
      <t xml:space="preserve">	</t>
    </r>
    <r>
      <rPr>
        <sz val="12"/>
        <color theme="1"/>
        <rFont val="新宋体"/>
        <charset val="134"/>
      </rPr>
      <t>院级运动会女子跳高，第三名，0.8分；
4.</t>
    </r>
    <r>
      <rPr>
        <sz val="12"/>
        <color theme="1"/>
        <rFont val="Arial"/>
        <family val="2"/>
      </rPr>
      <t xml:space="preserve">	</t>
    </r>
    <r>
      <rPr>
        <sz val="12"/>
        <color theme="1"/>
        <rFont val="新宋体"/>
        <charset val="134"/>
      </rPr>
      <t>定向越野，参与，0.2分
5.</t>
    </r>
    <r>
      <rPr>
        <sz val="12"/>
        <color theme="1"/>
        <rFont val="Arial"/>
        <family val="2"/>
      </rPr>
      <t xml:space="preserve">	</t>
    </r>
    <r>
      <rPr>
        <sz val="12"/>
        <color theme="1"/>
        <rFont val="新宋体"/>
        <charset val="134"/>
      </rPr>
      <t>院级运动会女子1500米，第七名，0.4分。</t>
    </r>
  </si>
  <si>
    <t>20222145009</t>
  </si>
  <si>
    <t>郭荣香</t>
  </si>
  <si>
    <t>班级获得优秀团支部</t>
  </si>
  <si>
    <t>硕士生英语：90（3学分），天然产物化学：85（2学分），食品营养与功能性食品研究专题：87（2学分），工业微生物育种：98（2学分），文献综述与专题讨论：91（2学分），食品质量安全检测新技术进展：90（2学分），食品加工与贮运专题：96（3学分），英语科技论文写作与学术交流：93（2学分），食品工程技术研究进展：94（2学分），食品科学研究专题：86（3学分），中国马克思主义与当代：85（2学分），自然辩证法概论：95（1学分），科研伦理与学术规范（MOOC）：95（1学分） 共计18.2分</t>
  </si>
  <si>
    <t>（1）中文核心一篇（标题：渗糖工艺对乳酸发酵橘皮果脯品质的影响，期刊名：食品工业科技，接收年月：2023-1-10，作者排序第1） 7分  ；（2）食品学院第12届综述大赛参与 0.2分；（3）参加2022年11月10日专利辅导讲座加 0.2分；（4）文献综述大赛写作指导 0.2分；（5）参加2023年4月份参加了2023年创客杯大学生创业大赛 0.2分</t>
  </si>
  <si>
    <t>（1）参与食品学院院运会100米项目比赛  0.3分； （2）参加2023年4月20日防电信网络诈骗研究生专场宣讲会 0.2分；（3）2022-2023学年度第一学期参加华南农业大学红+字会“共抗艾滋，共享健康”线上讲座加 0.2分；（4）第二期荧光夜跑加 0.2分；（5）研究生线上宿舍打卡活动 0.2分；（6）趣味运动会第一期 0.2分；</t>
  </si>
  <si>
    <r>
      <rPr>
        <sz val="12"/>
        <color rgb="FFFF0000"/>
        <rFont val="新宋体"/>
        <charset val="134"/>
      </rPr>
      <t>（1）参与食品学院院运会100米项目比赛  0.3分；（参与分0.2分）</t>
    </r>
    <r>
      <rPr>
        <sz val="12"/>
        <rFont val="新宋体"/>
        <charset val="134"/>
      </rPr>
      <t>（2）参加2023年4月20日防电信网络诈骗研究生专场宣讲会 0.2分；（3）2022-2023学年度第一学期参加华南农业大学红+字会“共抗艾滋，共享健康”线上讲座加 0.2分；（4）第二期荧光夜跑加 0.2分；（5）研究生线上宿舍打卡活动 0.2分；（6）趣味运动会第一期 0.2分；</t>
    </r>
  </si>
  <si>
    <t>周文艺</t>
  </si>
  <si>
    <t>（1）2021-2022年度校级优秀共青团员 2分
（2）2022年度食品院团委优秀工作人员 0.5分
（3）食品学院团委研究生会实践部工作人员 2分
（4）2022年先进团支部（22级硕士6班） 0.2分
（5）2022年食品学院提案大赛一等奖  0.5分
（6）2022年华南农业大学研究生线上打卡活动 0.2分
（7）2022年心理知识竞赛参与 0.2分
（8）2022年研究生防电信诈骗宣传讲座0.2分 
（9）2022年华南农业大学综述大赛指导讲座 0.2分
（10）2022年11月2日食品大讲堂 0.2分
（11）2022年红旗团委工作人员 0.25分</t>
  </si>
  <si>
    <t>先进团支部0.25，提案大赛一等奖0.25，</t>
  </si>
  <si>
    <t>（1）2021-2022年度校级优秀共青团员 2分
（2）2022年度食品院团委优秀工作人员 0.5分
（3）食品学院团委研究生会实践部工作人员 2分
（4）2022年先进团支部（22级硕士6班） 0.25分
（5）2022年食品学院提案大赛一等奖  0.25分
（6）2022年华南农业大学研究生线上打卡活动 0.2分
（7）2022年心理知识竞赛参与 0.2分
（8）2022年研究生防电信诈骗宣传讲座0.2分 
（9）2022年华南农业大学综述大赛指导讲座 0.2分
（10）2022年11月2日食品大讲堂 0.2分
（11）2022年红旗团委工作人员 0.25分</t>
  </si>
  <si>
    <t>（工业微生物育种98分*2+食品与健康及保健食品开发趋势专题86分*2+研究生学习适应与发展94分*1+研究生学术与职业素养讲座（MOOC）93分*3+ 食品加工与贮运专题96分*3+食品质量安全控制与案例分析86分*3+4 现代农业创新与乡村振兴战略98分*2+硕士生英语93分*3+自然辩证法概论92分*1+ 新时代中国特色社会主义理论与实践94分*2+ 科研伦理与学术规范（MOOC）96分*1）/24*0.2</t>
  </si>
  <si>
    <t>（1）SCI 1区（ 标题Plant leaf proanthocyanidins: from agricultural production by-products to potential bioactive molecules，期刊名Critical Reviews in Food Science and Nutrition，接收年月2023年8月，作者排序第1） 30分
（2）华南农业大学第十二届综述大赛生命科学类一等奖 4分
（3）食品学院科普宣传大赛团队二等奖 1分
（4）2022年丁颖杯参与 0.2分
（5）2022年华南农业大学实验技能创新大赛参与 0.2分
（6）2023年“创客杯”大学生创业大赛 0.2分
（7）2023年6.8学术论坛决赛讲座  0.2分
（8）2022年11月专利辅导讲座 0.2分
（9）2023年6月6日食品大讲堂第十七期讲座  0.2分
（10）2022年12.14 农产品加工讲座 0.2分
（11）食品学院第十二届综述大赛参与 0.2分
（12）2023年互联网+参与 0.2分u</t>
  </si>
  <si>
    <t>互联网+没有章，</t>
  </si>
  <si>
    <t xml:space="preserve">（1）SCI 1区（ 标题Plant leaf proanthocyanidins: from agricultural production by-products to potential bioactive molecules，期刊名Critical Reviews in Food Science and Nutrition，接收年月2023年8月，作者排序第1） 30分
（2）华南农业大学第十二届综述大赛生命科学类一等奖 4分
（3）食品学院科普宣传大赛团队二等奖 1分
（4）2022年丁颖杯参与 0.2分
（5）2022年华南农业大学实验技能创新大赛参与 0.2分
（6）2023年“创客杯”大学生创业大赛 0.2分
（7）2023年6.8学术论坛决赛讲座  0.2分
（8）2022年11月专利辅导讲座 0.2分
（9）2023年6月6日食品大讲堂第十七期讲座  0.2分
（10）2022年12.14 农产品加工讲座 0.2分
（11）食品学院第十二届综述大赛参与 0.2分
</t>
  </si>
  <si>
    <t>（1）参与食品学院院运会女子立定跳远项目比赛  0.2分； 
（2）参与食品学院定向越野百米赛第4名 0.7分
（3）参与华南农业大学定向越野百米赛 0.2分
（4）参与食品学院乒乓球选拔赛 0.2分</t>
  </si>
  <si>
    <t>百米赛获奖加一次不加参与</t>
  </si>
  <si>
    <t>（1）参与食品学院院运会女子立定跳远项目比赛  0.2分； 
（2）参与食品学院定向越野百米赛第4名 0.7分
（3）参与食品学院乒乓球选拔赛 0.2分</t>
  </si>
  <si>
    <t>史文丽、刘亚男</t>
  </si>
  <si>
    <t>20223185016</t>
  </si>
  <si>
    <t>何致霖</t>
  </si>
  <si>
    <t>1） 班级心理委员 2分 
2） 先进团支部 0.25分
3） 2022年11月27日心理健康讲座 0.2分
4） 2023年4月20日电信防诈骗讲座 0.2分
5） 2023年 3月30日学者面对面 0.2分
6） 2023年 3月15日学者面对面 0.2分</t>
  </si>
  <si>
    <r>
      <rPr>
        <sz val="12"/>
        <color theme="1"/>
        <rFont val="宋体"/>
        <charset val="134"/>
      </rPr>
      <t>1）</t>
    </r>
    <r>
      <rPr>
        <sz val="12"/>
        <color theme="1"/>
        <rFont val="Arial"/>
        <family val="2"/>
      </rPr>
      <t xml:space="preserve">	</t>
    </r>
    <r>
      <rPr>
        <sz val="12"/>
        <color theme="1"/>
        <rFont val="宋体"/>
        <charset val="134"/>
      </rPr>
      <t>班级心理委员 2分 
2）</t>
    </r>
    <r>
      <rPr>
        <sz val="12"/>
        <color theme="1"/>
        <rFont val="Arial"/>
        <family val="2"/>
      </rPr>
      <t xml:space="preserve">	</t>
    </r>
    <r>
      <rPr>
        <sz val="12"/>
        <color theme="1"/>
        <rFont val="宋体"/>
        <charset val="134"/>
      </rPr>
      <t>先进团支部 0.25分
3）</t>
    </r>
    <r>
      <rPr>
        <sz val="12"/>
        <color theme="1"/>
        <rFont val="Arial"/>
        <family val="2"/>
      </rPr>
      <t xml:space="preserve">		</t>
    </r>
    <r>
      <rPr>
        <sz val="12"/>
        <color theme="1"/>
        <rFont val="宋体"/>
        <charset val="134"/>
      </rPr>
      <t>2022年11月27日心理健康讲座 0.2分
4）</t>
    </r>
    <r>
      <rPr>
        <sz val="12"/>
        <color theme="1"/>
        <rFont val="Arial"/>
        <family val="2"/>
      </rPr>
      <t xml:space="preserve">	</t>
    </r>
    <r>
      <rPr>
        <sz val="12"/>
        <color theme="1"/>
        <rFont val="宋体"/>
        <charset val="134"/>
      </rPr>
      <t>2023年4月20日电信防诈骗讲座 0.2分
5）</t>
    </r>
    <r>
      <rPr>
        <sz val="12"/>
        <color theme="1"/>
        <rFont val="Arial"/>
        <family val="2"/>
      </rPr>
      <t xml:space="preserve">	</t>
    </r>
    <r>
      <rPr>
        <sz val="12"/>
        <color theme="1"/>
        <rFont val="宋体"/>
        <charset val="134"/>
      </rPr>
      <t>2023年 3月30日学者面对面 0.2分
6）</t>
    </r>
    <r>
      <rPr>
        <sz val="12"/>
        <color theme="1"/>
        <rFont val="Arial"/>
        <family val="2"/>
      </rPr>
      <t xml:space="preserve">	</t>
    </r>
    <r>
      <rPr>
        <sz val="12"/>
        <color theme="1"/>
        <rFont val="宋体"/>
        <charset val="134"/>
      </rPr>
      <t>2023年 3月15日学者面对面 0.2分</t>
    </r>
  </si>
  <si>
    <t xml:space="preserve">天然产物化学 89分 学分2；
食品科学与工程文献综述与专题讨论 93分 学分2；
工程伦理 92分 学分2；
硕士生英语 90分 学分3；
新时代中国特色社会主义理论与实践 91分 学分2；
食品加工新技术研究与新产品研发专题 88分 学分2；
试验设计与数据分析 92分 学分2；
文献管理与信息分析（MOOC） 96分 学分2；
马克思主义与社会科学方法论 87分 学分1；
食品加工与贮运专题 94分 学分3 
生物工程综合实验 96分 学分3 </t>
  </si>
  <si>
    <t xml:space="preserve">1）SCI 2区 （标题 Peptide fractions from Sacha inchi induced
apoptosis in HepG2 cells via P53 activation
and a mitochondria-mediated pathway，期刊名：Journal of the Science of Food and Agriculture，接受年月日 2023-07-27，作者排序 第1） 24分
2）北大《中文核心期刊要目总览》学科分类排名 25％（含）以内刊物（标题：鲍鱼的营养组成、功能活性及加工现状研究进展，期刊名：食品工业科技，接受年月2023-02-01，作者排序 第1），  7分
3）食品学院综述大赛参与 0.2分
4）2022年12月14日农产品加工学术讲座 0.2分
</t>
  </si>
  <si>
    <t>（1） 食品学院院运会参与男子100米， 0.3分； 
（2） 荧光夜跑，0.2分</t>
  </si>
  <si>
    <r>
      <rPr>
        <sz val="12"/>
        <color rgb="FFFF0000"/>
        <rFont val="宋体"/>
        <charset val="134"/>
      </rPr>
      <t>（1）</t>
    </r>
    <r>
      <rPr>
        <sz val="12"/>
        <color rgb="FFFF0000"/>
        <rFont val="Arial"/>
        <family val="2"/>
      </rPr>
      <t xml:space="preserve">	</t>
    </r>
    <r>
      <rPr>
        <sz val="12"/>
        <color rgb="FFFF0000"/>
        <rFont val="宋体"/>
        <charset val="134"/>
      </rPr>
      <t>食品学院院运会参与男子100米， 0.3分；</t>
    </r>
    <r>
      <rPr>
        <sz val="12"/>
        <color theme="1"/>
        <rFont val="宋体"/>
        <charset val="134"/>
      </rPr>
      <t xml:space="preserve"> </t>
    </r>
    <r>
      <rPr>
        <sz val="12"/>
        <color rgb="FFFF0000"/>
        <rFont val="宋体"/>
        <charset val="134"/>
      </rPr>
      <t>（参与分0.2分）</t>
    </r>
    <r>
      <rPr>
        <sz val="12"/>
        <color theme="1"/>
        <rFont val="宋体"/>
        <charset val="134"/>
      </rPr>
      <t xml:space="preserve">
（2）</t>
    </r>
    <r>
      <rPr>
        <sz val="12"/>
        <color theme="1"/>
        <rFont val="Arial"/>
        <family val="2"/>
      </rPr>
      <t xml:space="preserve">	</t>
    </r>
    <r>
      <rPr>
        <sz val="12"/>
        <color theme="1"/>
        <rFont val="宋体"/>
        <charset val="134"/>
      </rPr>
      <t>荧光夜跑，0.2分</t>
    </r>
  </si>
  <si>
    <t>一审：53.26</t>
  </si>
  <si>
    <t>何梁倩、廖静如</t>
  </si>
  <si>
    <t>丁义文</t>
  </si>
  <si>
    <t>（1）先进团支部0.25分；（2）参与2022-2023年华南农业大学研究生线上宿舍打卡活动 0.2分；（3）参与2022年11月27日心理健康讲座 0.2分</t>
  </si>
  <si>
    <t>{（83*2+90*2+97*2+88*3+93*3+85*3+97*2+90*3+93+90*2+83）/24}/0.2</t>
  </si>
  <si>
    <r>
      <rPr>
        <sz val="12"/>
        <color theme="1"/>
        <rFont val="宋体"/>
        <charset val="134"/>
      </rPr>
      <t>（1）SCI 1区（标题：</t>
    </r>
    <r>
      <rPr>
        <b/>
        <sz val="12"/>
        <color rgb="FF2E2E2E"/>
        <rFont val="宋体"/>
        <charset val="134"/>
      </rPr>
      <t>Polysaccharide-addition order regulates sonicated egg white peptide stabilized nanoemulsions and β-carotene digestion in vitro，期刊名：</t>
    </r>
    <r>
      <rPr>
        <sz val="12"/>
        <color rgb="FF333333"/>
        <rFont val="宋体"/>
        <charset val="134"/>
      </rPr>
      <t>Food Research International，接收年月：</t>
    </r>
    <r>
      <rPr>
        <sz val="12"/>
        <color theme="1"/>
        <rFont val="宋体"/>
        <charset val="134"/>
      </rPr>
      <t>July 2023，作者排序：第一作者） 30分；（2）食品学院第12届综述大赛参与0.2分；（3）参与2022年11月10日专利辅导讲座 0.2分；（4）参与2022年12月14日广东农产品加工产业发展现状与趋势讲座 0.2分</t>
    </r>
  </si>
  <si>
    <t>（1）参加2022年食品学院研究生乒乓球队选拔赛 0.2分</t>
  </si>
  <si>
    <t>20223141097</t>
  </si>
  <si>
    <t>张余威</t>
  </si>
  <si>
    <t>（1）院级优秀共青团干部 1分 
（2）班级团支书 3分 
（3）参加4.20参与防电信网络诈骗研究生专场宣讲会 0.2分  
（4）获得22级硕士3班先进团支部称号 0.25分 
（5）华南农业大学研究生线上宿舍打卡 0.2分</t>
  </si>
  <si>
    <t>天然产物化学：92分 学分2
食品科学与工程文献综述与专题讨论:95分  学分2
动物微生物与肠道免疫：95分  学分2
研究生学术与职业素养讲座(MOOC)：88分  学分3
现代农业创新与乡村振兴战略：97分  学分2
硕士生英语：90分  学分3
新时代中国特色社会主义理论与实践：96分  学分2
科研伦理与学术规范（MOOC）：92分  学分1
食品加工与贮运专题：91分  学分3
食品质量安全控制与案例分析：85分  学分3
马克思主义与社会科学方法论：95分 学分1
绩点成绩：
（92*2+95*2+95*2+88*3+97*2+90*3+96*2+92*1+91*3+85*3+95*1）/24=91.625    91.625*0.2=18.33</t>
  </si>
  <si>
    <t>（1） 灭活芽孢杆菌DU-106对秀丽隐杆线虫的抗衰老作用，期刊：食品科学 Food Science，接收日期：2023年2月20日网络首发，第一作者，9分
（2） 2023华南农业大学“创客杯”大学生创新创业大赛铜奖，队长，1.6分
（3） 食品学院第十二届综述大赛参与 0.2分
（4） 参与学术讲座12.14广东农产品加工产业发展现状与趋势 0.2分
（5） 参与学术讲座11.10专利辅导讲座 0.2分</t>
  </si>
  <si>
    <r>
      <rPr>
        <sz val="12"/>
        <color theme="1"/>
        <rFont val="宋体"/>
        <charset val="134"/>
      </rPr>
      <t>（1）</t>
    </r>
    <r>
      <rPr>
        <sz val="12"/>
        <color theme="1"/>
        <rFont val="Arial"/>
        <family val="2"/>
      </rPr>
      <t xml:space="preserve">	</t>
    </r>
    <r>
      <rPr>
        <sz val="12"/>
        <color theme="1"/>
        <rFont val="宋体"/>
        <charset val="134"/>
      </rPr>
      <t>灭活芽孢杆菌DU-106对秀丽隐杆线虫的抗衰老作用，期刊：食品科学 Food Science，接收日期：2023年2月20日网络首发，第一作者，9分
（2）</t>
    </r>
    <r>
      <rPr>
        <sz val="12"/>
        <color theme="1"/>
        <rFont val="Arial"/>
        <family val="2"/>
      </rPr>
      <t xml:space="preserve">	</t>
    </r>
    <r>
      <rPr>
        <sz val="12"/>
        <color theme="1"/>
        <rFont val="宋体"/>
        <charset val="134"/>
      </rPr>
      <t>2023华南农业大学“创客杯”大学生创新创业大赛铜奖，队长，1.6分
（3）</t>
    </r>
    <r>
      <rPr>
        <sz val="12"/>
        <color theme="1"/>
        <rFont val="Arial"/>
        <family val="2"/>
      </rPr>
      <t xml:space="preserve">	</t>
    </r>
    <r>
      <rPr>
        <sz val="12"/>
        <color theme="1"/>
        <rFont val="宋体"/>
        <charset val="134"/>
      </rPr>
      <t>食品学院第十二届综述大赛参与 0.2分
（4）</t>
    </r>
    <r>
      <rPr>
        <sz val="12"/>
        <color theme="1"/>
        <rFont val="Arial"/>
        <family val="2"/>
      </rPr>
      <t xml:space="preserve">	</t>
    </r>
    <r>
      <rPr>
        <sz val="12"/>
        <color theme="1"/>
        <rFont val="宋体"/>
        <charset val="134"/>
      </rPr>
      <t>参与学术讲座12.14广东农产品加工产业发展现状与趋势 0.2分
（5）</t>
    </r>
    <r>
      <rPr>
        <sz val="12"/>
        <color theme="1"/>
        <rFont val="Arial"/>
        <family val="2"/>
      </rPr>
      <t xml:space="preserve">	</t>
    </r>
    <r>
      <rPr>
        <sz val="12"/>
        <color theme="1"/>
        <rFont val="宋体"/>
        <charset val="134"/>
      </rPr>
      <t>参与学术讲座11.10专利辅导讲座 0.2分</t>
    </r>
  </si>
  <si>
    <t xml:space="preserve">（1） 参与食品学院定向越野比赛  0.2分；
（2） 参加食品学院院运会4*100 女子接力赛预决赛第7名 0.4分
（3） 女篮球选拔赛 0.2分
（4） 女乒乓球选拔赛0.2分
（5） 仰卧起坐  0.2分
（6） 校趣味运动会参赛 0.2分
（7） 立定跳远  0.2分
（8） 校定向越野 0.2分 </t>
  </si>
  <si>
    <r>
      <rPr>
        <sz val="12"/>
        <color theme="1"/>
        <rFont val="宋体"/>
        <charset val="134"/>
      </rPr>
      <t>（1）</t>
    </r>
    <r>
      <rPr>
        <sz val="12"/>
        <color theme="1"/>
        <rFont val="Arial"/>
        <family val="2"/>
      </rPr>
      <t xml:space="preserve">	</t>
    </r>
    <r>
      <rPr>
        <sz val="12"/>
        <color theme="1"/>
        <rFont val="宋体"/>
        <charset val="134"/>
      </rPr>
      <t xml:space="preserve">参与食品学院定向越野比赛  0.2分；
</t>
    </r>
    <r>
      <rPr>
        <sz val="12"/>
        <color rgb="FFFF0000"/>
        <rFont val="宋体"/>
        <charset val="134"/>
      </rPr>
      <t>（2）</t>
    </r>
    <r>
      <rPr>
        <sz val="12"/>
        <color rgb="FFFF0000"/>
        <rFont val="Arial"/>
        <family val="2"/>
      </rPr>
      <t xml:space="preserve">	</t>
    </r>
    <r>
      <rPr>
        <sz val="12"/>
        <color rgb="FFFF0000"/>
        <rFont val="宋体"/>
        <charset val="134"/>
      </rPr>
      <t>参加食品学院院运会4*100 女子接力赛预决赛第7名 0.4分（无佐证材料，只加参与分0.2）</t>
    </r>
    <r>
      <rPr>
        <sz val="12"/>
        <color theme="1"/>
        <rFont val="宋体"/>
        <charset val="134"/>
      </rPr>
      <t xml:space="preserve">
（3）</t>
    </r>
    <r>
      <rPr>
        <sz val="12"/>
        <color theme="1"/>
        <rFont val="Arial"/>
        <family val="2"/>
      </rPr>
      <t xml:space="preserve">	</t>
    </r>
    <r>
      <rPr>
        <sz val="12"/>
        <color theme="1"/>
        <rFont val="宋体"/>
        <charset val="134"/>
      </rPr>
      <t>女篮球选拔赛 0.2分
（4）</t>
    </r>
    <r>
      <rPr>
        <sz val="12"/>
        <color theme="1"/>
        <rFont val="Arial"/>
        <family val="2"/>
      </rPr>
      <t xml:space="preserve">	</t>
    </r>
    <r>
      <rPr>
        <sz val="12"/>
        <color theme="1"/>
        <rFont val="宋体"/>
        <charset val="134"/>
      </rPr>
      <t xml:space="preserve">女乒乓球选拔赛0.2分
</t>
    </r>
    <r>
      <rPr>
        <sz val="12"/>
        <color rgb="FFC00000"/>
        <rFont val="宋体"/>
        <charset val="134"/>
      </rPr>
      <t>（5）</t>
    </r>
    <r>
      <rPr>
        <sz val="12"/>
        <color rgb="FFC00000"/>
        <rFont val="Arial"/>
        <family val="2"/>
      </rPr>
      <t xml:space="preserve">	</t>
    </r>
    <r>
      <rPr>
        <sz val="12"/>
        <color rgb="FFC00000"/>
        <rFont val="宋体"/>
        <charset val="134"/>
      </rPr>
      <t>仰卧起坐  0.2分</t>
    </r>
    <r>
      <rPr>
        <sz val="12"/>
        <color theme="1"/>
        <rFont val="宋体"/>
        <charset val="134"/>
      </rPr>
      <t xml:space="preserve">
（6）</t>
    </r>
    <r>
      <rPr>
        <sz val="12"/>
        <color theme="1"/>
        <rFont val="Arial"/>
        <family val="2"/>
      </rPr>
      <t xml:space="preserve">	</t>
    </r>
    <r>
      <rPr>
        <sz val="12"/>
        <color theme="1"/>
        <rFont val="宋体"/>
        <charset val="134"/>
      </rPr>
      <t xml:space="preserve">校趣味运动会参赛 0.2分
</t>
    </r>
    <r>
      <rPr>
        <sz val="12"/>
        <color rgb="FFC00000"/>
        <rFont val="宋体"/>
        <charset val="134"/>
      </rPr>
      <t>（7）</t>
    </r>
    <r>
      <rPr>
        <sz val="12"/>
        <color rgb="FFC00000"/>
        <rFont val="Arial"/>
        <family val="2"/>
      </rPr>
      <t xml:space="preserve">	</t>
    </r>
    <r>
      <rPr>
        <sz val="12"/>
        <color rgb="FFC00000"/>
        <rFont val="宋体"/>
        <charset val="134"/>
      </rPr>
      <t>立定跳远  0.2分（参与未得奖只加0.2）</t>
    </r>
    <r>
      <rPr>
        <sz val="12"/>
        <color theme="1"/>
        <rFont val="宋体"/>
        <charset val="134"/>
      </rPr>
      <t xml:space="preserve">
（8）</t>
    </r>
    <r>
      <rPr>
        <sz val="12"/>
        <color theme="1"/>
        <rFont val="Arial"/>
        <family val="2"/>
      </rPr>
      <t xml:space="preserve">	</t>
    </r>
    <r>
      <rPr>
        <sz val="12"/>
        <color theme="1"/>
        <rFont val="宋体"/>
        <charset val="134"/>
      </rPr>
      <t xml:space="preserve">校定向越野 0.2分 </t>
    </r>
  </si>
  <si>
    <t>一审：35.78</t>
  </si>
  <si>
    <t>20223141040</t>
  </si>
  <si>
    <t>廖静如</t>
  </si>
  <si>
    <t>（1）校级优秀共青团员 2分 
（2）班级班长 3分 
（3）参加华南农业大学第三十二次研究生代表大会代表团组成 0.2分
（4）2022-2023年华南农业大学研究生线上宿舍打卡活动 0.2分
（5）2023.4.7食品安全科普作品创作大赛 0.2分
（6）燕山论坛关于文献综述大赛写作指导讲座 0.2分
（7）专利辅导讲座 0.2分
（8）先进团支部 0.25分</t>
  </si>
  <si>
    <r>
      <rPr>
        <sz val="12"/>
        <color theme="1"/>
        <rFont val="宋体"/>
        <charset val="134"/>
      </rPr>
      <t>6.25</t>
    </r>
    <r>
      <rPr>
        <sz val="12"/>
        <color rgb="FFC00000"/>
        <rFont val="宋体"/>
        <charset val="134"/>
      </rPr>
      <t>（一审：6.05）</t>
    </r>
  </si>
  <si>
    <t>（1）校级优秀共青团员 2分 
（2）班级班长 3分 
（3）参加华南农业大学第三十二次研究生代表大会代表团组成 0.2分
（4）2022-2023年华南农业大学研究生线上宿舍打卡活动 0.2分
（5）2023.4.7食品安全科普作品创作大赛 0.2分
（6）燕山论坛关于文献综述大赛写作指导讲座 0.2分
（7）专利辅导讲座 0.2分（属于学术讲座）
（8）先进团支部 0.25分</t>
  </si>
  <si>
    <t>(1)动物微生态与肠道免疫         2学分        95分
(2)天然产物化学                          2学分        92分
(3)食品科学与工程文献综述与专题讨论      2学分        92分
(4)研究生学术与职业素养讲座(MOOC)        3学分        88分
(5)现代农业创新与乡村振兴战略            2学分        95分
(6)食品加工与贮运专题                    3学分        96分
(7)食品质量安全控制与案例分析            3学分        87分
(8)硕士生英语                            3学分        90分
(9)自然辩证法概论                        1学分        95分
(10)新时代中国特色社会主义理论与实践     2学分        95分
(11)科研伦理与学术规范(MOOC)             1学分        97分</t>
  </si>
  <si>
    <t>（1）北大中文核心（标题 超声辅助优化制备壳寡糖-果胶稳定的Pickering乳液工艺及稳定性分析，期刊名食品工业科技，接收2022年12月1日，作者排序第1）7分；
（2）食品学院第十二届综述大赛参与 0.2分
（3）2023年“创客杯”大学生创业大赛参与 0.2分</t>
  </si>
  <si>
    <r>
      <rPr>
        <sz val="12"/>
        <color theme="1"/>
        <rFont val="宋体"/>
        <charset val="134"/>
      </rPr>
      <t>7.4</t>
    </r>
    <r>
      <rPr>
        <sz val="12"/>
        <color rgb="FFC00000"/>
        <rFont val="宋体"/>
        <charset val="134"/>
      </rPr>
      <t>（一审：7.6）</t>
    </r>
  </si>
  <si>
    <r>
      <rPr>
        <sz val="12"/>
        <color theme="1"/>
        <rFont val="宋体"/>
        <charset val="134"/>
      </rPr>
      <t xml:space="preserve">（1）北大中文核心（标题 超声辅助优化制备壳寡糖-果胶稳定的Pickering乳液工艺及稳定性分析，期刊名食品工业科技，接收2022年12月1日，作者排序第1）7分；
（2）食品学院第十二届综述大赛参与 0.2分
（3）2023年“创客杯”大学生创业大赛参与 0.2分 </t>
    </r>
    <r>
      <rPr>
        <sz val="12"/>
        <color rgb="FFC00000"/>
        <rFont val="宋体"/>
        <charset val="134"/>
      </rPr>
      <t>专利辅导讲座可加0.2分</t>
    </r>
  </si>
  <si>
    <t>（1）参与食品学院院运会女子4✖100第七名 0.4分； 
（2）2022食品学院研究生女子篮球选拔赛 0.2分
（3）2022食品学院研究生女子乒乓球选拔赛0.2分
（4）定向越野初赛 男女团体赛 0.2分
（5）参与第二期荧光夜跑 0.2分 
（6）2023年华南农业大学研究生趣味运动会 0.2分 (7)参与校定向越野 0.2分</t>
  </si>
  <si>
    <t>一审：33.69</t>
  </si>
  <si>
    <t>20223141005</t>
  </si>
  <si>
    <t>陈炜莉</t>
  </si>
  <si>
    <t>（1）参与2022年11月27日“心理健康”讲座  0.2分
（2）参与2022年“12.9廉洁教育月活动证明第一场”讲座  0.2分
（3）参与2022年“12.9廉洁教育月活动证明第二场”讲座  0.2分
参与2022年“12.9廉洁教育月活动证明第三场”讲座  0.2分 先进团支部 0.25分</t>
  </si>
  <si>
    <t>（1）动物微生态与肠道免疫                  2学分     95分
（2）天然产物化学                          2学分     97分
（3）食品科学与工程文献综述与专题讨论      2学分     90分
（4）研究生学术与职业素养讲座（MOOC）      3学分     88分
（5）现代农业创新与乡村振兴战略            2学分     96分
（6）食品加工与贮运专题                    3学分     94分
（7）食品质量安全控制与案例分析            3学分     86分
（8）硕士生英语                            3学分     94分
（9）自然辩证法概论                        1学分     92分
（10）新时代中国特色社会主义理论与实践     2学分     94分
（11）科研伦理与学术规范（MOOC）           1学分     91分</t>
  </si>
  <si>
    <t>（1）EI、北大核心（标题：两种生育酚酯衍生物对D-半乳糖致衰老小鼠的抗衰老作用，期刊名：食品科学，接收年月：2023-03-09 ，作者排序第1）   9分
（2）食品学院第十二届综述大赛参与    0.2分
（3）2023年华南农业大学食品学院“创客杯”大学生创业大赛参赛  0.2分
（4）参与2022年12月14日“广东农产品加工产业发展现状与趋势” 讲座  0.2分</t>
  </si>
  <si>
    <t>（1）食品学院女子篮球队选拔赛参与，小五山篮球场  0.2分
（2）参加食品学院乒乓球队选拔赛参与，华山乒乓球场  0.2分
（3）参与食品学院院运会女子铅球、跳高、4×100m接力项目 0.2分
（4）获得女子铅球比赛第一名  1分
（5）获得女子跳高比赛第七名  0.4分
（6）获得女子4×100m接力比赛第七名  0.4分
（7）参加水运会 0.2分
（8）获得水运会混合50m接力第三名  0.8分
（9）参加定向越野 0.2分
（10）参加2023年第二期荧光夜跑 0.2分
2023年华南农业大学研究生趣味运动会 0.2分</t>
  </si>
  <si>
    <r>
      <rPr>
        <sz val="12"/>
        <color theme="1"/>
        <rFont val="宋体"/>
        <charset val="134"/>
      </rPr>
      <t xml:space="preserve">（1）食品学院女子篮球队选拔赛参与，小五山篮球场  0.2分
（2）参加食品学院乒乓球队选拔赛参与，华山乒乓球场  0.2分
</t>
    </r>
    <r>
      <rPr>
        <sz val="12"/>
        <color rgb="FFC00000"/>
        <rFont val="宋体"/>
        <charset val="134"/>
      </rPr>
      <t>（3）参与食品学院院运会女子铅球、跳高、4×100m接力项目 0.2分（得奖的话，不加参与分）</t>
    </r>
    <r>
      <rPr>
        <sz val="12"/>
        <color theme="1"/>
        <rFont val="宋体"/>
        <charset val="134"/>
      </rPr>
      <t xml:space="preserve">
（4）获得女子铅球比赛第一名  1分
（5）获得女子跳高比赛第七名  0.4分
（6）获得女子4×100m接力比赛第七名  0.4分
</t>
    </r>
    <r>
      <rPr>
        <sz val="12"/>
        <color rgb="FFC00000"/>
        <rFont val="宋体"/>
        <charset val="134"/>
      </rPr>
      <t>（7）参加水运会 0.2分（得奖的话，不加参与分）</t>
    </r>
    <r>
      <rPr>
        <sz val="12"/>
        <color theme="1"/>
        <rFont val="宋体"/>
        <charset val="134"/>
      </rPr>
      <t xml:space="preserve">
（8）获得水运会混合50m接力第三名  0.8分
（9）参加定向越野 0.2分
（10）参加2023年第二期荧光夜跑 0.2分
2023年华南农业大学研究生趣味运动会 0.2分</t>
    </r>
  </si>
  <si>
    <t>一审：32.69</t>
  </si>
  <si>
    <t>李嘉宜</t>
  </si>
  <si>
    <t>（1）院级优秀党员 1分 （2）党建部干事 2分 （3）所在团支部获得“先进团支部”荣誉表彰 0.25分  （4）参加研究生线上宿舍打卡活动 0.2分
（5）参加华南农业大学2023学思想·育新人·建新功知识竞赛 0.2分
（4）参加研究生线上宿舍打卡活动 0.2分</t>
  </si>
  <si>
    <t>（93*3+92*2+96*2+97*2+92*3+85*3+98*2+90*3+95*1+96*2+88*1）/(3+2+2+2+3+3+2+3+3+1+2+1)</t>
  </si>
  <si>
    <t>（1）EI（题目：Brittleness mechanism of pork meatballs revealed from molecularstructure to macroscopic performance，期刊：Food Bioengineering，接收年月：2023年6月5日，作者排序第1） 9分  ；
（2）参加国际食物营养与安全协会举办的食品营养与安全论坛 获得优秀奖 12分
（3）参加2022年12月14日广东农产品加工产业发展现状与趋势讲座 0.2分
（4）参加2023年4月27日食品安全科普作品创作大赛观众 0.2分
（5）参加2022年11月10日专利辅导讲座 0.2分          （6）参加食品学院第十二届综述大赛 0.2分</t>
  </si>
  <si>
    <t>不算学术竞赛</t>
  </si>
  <si>
    <t>（1）EI（题目：Brittleness mechanism of pork meatballs revealed from molecularstructure to macroscopic performance，期刊：Food Bioengineering，接收年月：2023年6月5日，作者排序第1） 9分  ；
（2）参加2022年12月14日广东农产品加工产业发展现状与趋势讲座 0.2分
（3）参加2023年4月27日食品安全科普作品创作大赛观众 0.2分
（4）参加2022年11月10日专利辅导讲座 0.2分          （5）参加食品学院第十二届综述大赛 0.2分</t>
  </si>
  <si>
    <t>(1)参与食品学院研究生女子篮球选拔赛  0.2分； (2)参与食品学院研究生乒乓球选拔赛  0.2分</t>
  </si>
  <si>
    <t>胡璇</t>
  </si>
  <si>
    <t>（1）校级研究生会工作人员 2分；（2）食品质量与安全研究生党支部获食品学院优秀党支部 0.25分；（3）食品学院22级硕士6班“先进团支部”0.2分；（4）参与第二期荧光夜跑 0.2分；（5）参加线上文体打卡 0.2分；（6）参与2023年4月20日防电信网络诈骗研究生专场宣讲会 0.2分；（7）参与“燕山论坛文献综述大赛写作指导”讲座 0.2分；（8）参与2022.7.11心理健康讲座 0.2分；（9）参与华南农业大学2023学思想.育新人.建新功知识竞赛 0.2分；（10）参与华南农业大学“精力沛杯”“健康广东，营养先行”食品营养健康知识竞赛 0.2分</t>
  </si>
  <si>
    <t>集体上限1分，</t>
  </si>
  <si>
    <t>（1）校级研究生会工作人员 2分；（2）食品质量与安全研究生党支部获食品学院优秀党支部 0.25分；（3）食品学院22级硕士6班“先进团支部”0.25分；集体活动上限1分：（4）参与第二期荧光夜跑 0.2分（体育）；（5）参加线上文体打卡 0.2分；（6）参与2023年4月20日防电信网络诈骗研究生专场宣讲会 0.2分；（7）参与“燕山论坛文献综述大赛写作指导”讲座 0.2分；（8）参与2022.7.11心理健康讲座 0.2分；（9）参与华南农业大学2023学思想.育新人.建新功知识竞赛 0.2分；（10）参与华南农业大学“精力沛杯”“健康广东，营养先行”食品营养健康知识竞赛 0.2分</t>
  </si>
  <si>
    <t>现代化学化工实验技术92 2学分；晶体学与晶体结构95 2学分；科学研究方法与论文写作（MOOC)87 2学分；工程伦理92 2学分；硕士生英语90 3学分；新时代中国特色社会主义理论与实践94 2学分；食品营养与功能性研究性专题90 2学分；信息检索与文献写作94 2学分；试验设计与数据分析90 2学分；自然辩证法概论91 1学分；食品加工与贮运专题90 3学分；高级食品化学91 2学分
平均绩点91.1*0.2=18.22</t>
  </si>
  <si>
    <t>（1）第九届中国国际“互联网+”大学生创新创业大赛广东分赛金奖 其他成员5分；（2）华南农业大学“创客杯”大学生创新创业大赛金奖 其他成员1.5分；（3）参与食品学院第十二届综述大赛 0.2分；（4）参与2022年华南农业大学“丁颖杯”发明创意大赛 0.2分；（5）参与2022年华南农业大学实验技能创新大赛 0.2分；（6）参与2022年“丁颖杯”暨“挑战杯”广东课外学术科技作品竞赛 0.2分（7）参与第十二届“华港杯”广东大学生材料创新大赛 0.2分（8）2022.11.10专利辅导讲座 0.2分；（9）0519营养讲座 0.2分；（10）2022.12.14农产品加工学术讲座 0.2分；（11）食品大讲堂第十七期讲座 0.2分；（12）6.8研究生学术论坛决赛 0.2分</t>
  </si>
  <si>
    <t>学术讲座扣0.2，</t>
  </si>
  <si>
    <t>（1）参加乒乓球院队选拔 0.2分；（2）参加篮球院队选拔 0.2分；（3）食品学院定向越野短距离女子组 第一名 1分；（4）参与定向越野决赛 0.3分；（5）参与2022年院运会提前赛 0.2分</t>
  </si>
  <si>
    <t>获奖不加参与分</t>
  </si>
  <si>
    <t>（1）参加乒乓球院队选拔 0.2分；（2）参加篮球院队选拔 0.2分；（3）食品学院定向越野短距离女子组 第一名 1分；（4）参与2022年院运会提前赛 0.2分</t>
  </si>
  <si>
    <t>覃巧</t>
  </si>
  <si>
    <t>（1）荣誉称号
①　校级优秀共青团员 2分
②　食品学院先进团支部 0.25分
③　食品学院先进党支部 0.25分
（2）学生工作：班级团支书 3分
“心灵奇旅”知识竞赛初赛0.2分 线上文体打卡0.2 迎新杯书画大赛0.2</t>
  </si>
  <si>
    <t xml:space="preserve">（1）荣誉称号
①　校级优秀共青团员 2分
②　食品学院先进团支部 0.25分
③　食品学院先进党支部 0.25分
（2）学生工作：班级团支书 3分
“心灵奇旅”知识竞赛初赛0.2分 线上文体打卡0.2 迎新杯书画大赛0.2 </t>
  </si>
  <si>
    <r>
      <rPr>
        <sz val="12"/>
        <color theme="1"/>
        <rFont val="宋体"/>
        <charset val="134"/>
      </rPr>
      <t>(1)发表论文The anti-proliferative activity and cellular antioxidant activity of oenothein B and its content in different Eucalyptus species and region，与导师并列第一作者 12分</t>
    </r>
    <r>
      <rPr>
        <sz val="12"/>
        <color rgb="FFFF0000"/>
        <rFont val="宋体"/>
        <charset val="134"/>
      </rPr>
      <t>补检索证明</t>
    </r>
    <r>
      <rPr>
        <sz val="12"/>
        <color theme="1"/>
        <rFont val="宋体"/>
        <charset val="134"/>
      </rPr>
      <t xml:space="preserve">
(2)学术竞赛
①　2022年“丁颖杯”暨“挑战杯”广东课外学术科技竞赛校内选拔赛优秀奖 1.2分
(3)参加学术讲座、报告会
①　学者面对面讲座 0.2分
②　农产品加工学术讲座 0.2分
③　专利辅导讲座 0.2分
④　心理健康讲座 0.2分
⑤　食品学院研究生防诈宣传线下课参与记录 0.2分
(4)食品学院第十二届综述大赛 0.2分
(5)2022年食品学院实验技能创新大赛 0.2分</t>
    </r>
  </si>
  <si>
    <t>①　2022年“丁颖杯”暨“挑战杯”广东课外学术科技竞赛校内选拔赛优秀奖 1.2分
(1)参加学术讲座、报告会
①　农产品加工学术讲座 0.2分
②  专利辅导讲座 0.2分
(2)食品学院第十二届综述大赛 0.2分
(3)2022年食品学院实验技能创新大赛 0.2分</t>
  </si>
  <si>
    <r>
      <rPr>
        <sz val="12"/>
        <color theme="1"/>
        <rFont val="宋体"/>
        <charset val="134"/>
      </rPr>
      <t>2.5</t>
    </r>
    <r>
      <rPr>
        <sz val="12"/>
        <color rgb="FFFF0000"/>
        <rFont val="宋体"/>
        <charset val="134"/>
      </rPr>
      <t>2.4</t>
    </r>
  </si>
  <si>
    <r>
      <rPr>
        <sz val="12"/>
        <color theme="1"/>
        <rFont val="宋体"/>
        <charset val="134"/>
      </rPr>
      <t>(1)食品学院院运会女子铅球 0.3分</t>
    </r>
    <r>
      <rPr>
        <sz val="12"/>
        <color rgb="FFFF0000"/>
        <rFont val="宋体"/>
        <charset val="134"/>
      </rPr>
      <t>0.2</t>
    </r>
    <r>
      <rPr>
        <sz val="12"/>
        <color theme="1"/>
        <rFont val="宋体"/>
        <charset val="134"/>
      </rPr>
      <t xml:space="preserve">
(2)易班定向越野活动一等奖 1分
(3)2023年华南农业大学研究生趣味运动会 0.2分
(4)食品学院研究生乒乓球队选拔赛 0.2分
(5)食品学院研究生女子篮球选拔赛 0.2分
(6)第二届夜间定向超级迷宫定向赛 0.2分
(7)第三节夜间迷宫接力赛 0.2分
华南农业大学定向越野选拔赛短距离赛 0.2分</t>
    </r>
  </si>
  <si>
    <r>
      <rPr>
        <sz val="12"/>
        <color theme="1"/>
        <rFont val="宋体"/>
        <charset val="134"/>
      </rPr>
      <t xml:space="preserve">(1)食品学院院运会女子铅球 </t>
    </r>
    <r>
      <rPr>
        <sz val="12"/>
        <color rgb="FFFF0000"/>
        <rFont val="宋体"/>
        <charset val="134"/>
      </rPr>
      <t>0.2</t>
    </r>
    <r>
      <rPr>
        <sz val="12"/>
        <color theme="1"/>
        <rFont val="宋体"/>
        <charset val="134"/>
      </rPr>
      <t xml:space="preserve">
(2)易班定向越野活动一等奖 1分
(3)2023年华南农业大学研究生趣味运动会 0.2分
(4)食品学院研究生乒乓球队选拔赛 0.2分
(5)食品学院研究生女子篮球选拔赛 0.2分
(6)第二届夜间定向超级迷宫定向赛 0.2分
(7)第三节夜间迷宫接力赛 0.2分
华南农业大学定向越野选拔赛短距离赛 0.2分</t>
    </r>
  </si>
  <si>
    <t>论文差检索证明；（3）中的①④⑤属于集体活动，上限为1分</t>
  </si>
  <si>
    <t>陈懿娴</t>
  </si>
  <si>
    <t>（1）2022-2023年度食品学院团委研究生会优秀工作人员 1分（2）食品学院团委宣传部工作人员 2分（3）2022-2023年华南农业大学研究生会宣传技术部部工作人员 2分（4）食品学院团委2022~2023 学年度获评“红旗团委” 0.25（5）2022年食品学院“全心全意为权益”提案大赛一等奖 0.5分（6）参与2023年4月20日防电信网络诈骗研究生专场宣讲会0.2分（7）2022-2023食品学院“先进团支部”班级 0.25分（8）参与2023.4.27 食品安全科普作品创作大赛0.2分（9）2023.3.2华南农业大学学生会主办的“线上文体打卡活动”0.2分（10）参与2022年11月27日心理健康讲座 0.2分（11）2022-2023学年四院联合心理知识竞赛 0.2分</t>
  </si>
  <si>
    <t>工业微生物育种98 2；食品与健康及保健食品开发趋势专题89 2；研究生学习适应与发展93 2；研究生学术与职业素养讲座(MOOC)88 3；食品加工与贮运专题96 3；食品质量安全控制与案例分析85 3；现代农业创新与乡村振兴战略93 2；硕士生英语90 3；自然辩证法概论95 1；新时代中国特色社会主义理论与实践95 2；科研伦理与学术规范(MOOC)96 1[（98*2+89*2+93*2+88*3+96*3+85*3+93*2+90*3+95*1+95*2+96*1）/24]*0.2=18.37</t>
  </si>
  <si>
    <t>（1）2023.4食品学院第十二届综述大赛参与 0.2分（2）2022年食品学院“丁颖杯"发明创意大赛第一名 0.5分（3）2022-2023学年食品学院“食品安全科普作品创作大赛”二等奖 0.5分（4）2023.3.10参与燕山论坛|关于文献综述大赛写作指导讲座0.2分（5）食品学院2023年“创客杯”大学生创业大赛第二名 0.5分（6）参与2023年“创客杯”大学生创业大赛校赛 0.2分（7）参与2022年华南农业大学“丁颖杯"发明创意大赛0.2分（8）参与2022年华南农业大学食品学院实验技能创新大赛0.2分（9）参与2023.6.8研究生学术论坛决赛 0.2分（10）参与2022年12月14日广东农产品加工产业发展现状与趋势讲座0.2分（11）参与“互联网+”高教主赛道 0.2分</t>
  </si>
  <si>
    <t>（1）2023.4食品学院第十二届综述大赛参与 0.2分（2）2022年食品学院“丁颖杯"发明创意大赛第一名 0.5分（3）2022-2023学年食品学院“食品安全科普作品创作大赛”二等奖 0.5分（4）2023.3.10参与燕山论坛|关于文献综述大赛写作指导讲座0.2分（5）食品学院2023年“创客杯”大学生创业大赛第二名 0.5分（6）参与2023年“创客杯”大学生创业大赛校赛 0.2分（7）参与2022年华南农业大学“丁颖杯"发明创意大赛0.2分（8）参与2022年华南农业大学食品学院实验技能创新大赛0.2分（9）参与2023.6.8研究生学术论坛决赛 0.2分（10）参与2022年12月14日广东农产品加工产业发展现状与趋势讲座0.2分</t>
  </si>
  <si>
    <t>（1）食品学院定向越野百米赛女子组第一名  1分（2）参与校级定向越野百米赛 0.3分（3）参与食品学院院运会铅球比赛 0.2分（4）参与2022-2023年华南农业大学研究生足球赛 0.2分（5）参与2022年女子篮球选拔赛 0.2分（6）参与2022年乒乓球队选拔赛 0.2分(7)参与2023.4.8华南农业大学学生会承办的“爱地球，爱运动”荧光夜跑活动0.2分（8）参与2023.6.11华南农业大学研究生会主办的第二期荧光夜跑 0.2分</t>
  </si>
  <si>
    <t>参与分不累加</t>
  </si>
  <si>
    <t>（1）食品学院定向越野百米赛女子组第一名  1分（3）参与食品学院院运会铅球比赛 0.2分（4）参与2022-2023年华南农业大学研究生足球赛 0.2分（5）参与2022年女子篮球选拔赛 0.2分（6）参与2022年乒乓球队选拔赛 0.2分(7)参与2023.4.8华南农业大学学生会承办的“爱地球，爱运动”荧光夜跑活动0.2分（8）参与2023.6.11华南农业大学研究生会主办的第二期荧光夜跑 0.2分</t>
  </si>
  <si>
    <t>20223185071</t>
  </si>
  <si>
    <t>谢江会</t>
  </si>
  <si>
    <t>18285875063</t>
  </si>
  <si>
    <t>（1）院级优秀团干 1分（2）班级团支书 3分（3）青年大学习“先进团支部” 0.25分（4）院级优秀党支部 0.25分（5）参加食品安全科普作品创作大赛1次 0.2分（6）参加防电信网络诈骗宣讲会1次0.2分（7）食品大讲堂1次 0.2分（8）参加学习党的二十大精神易班知识竞赛1次 0.2分（9）参加第十三届迎新杯书画大赛活动 0.2分</t>
  </si>
  <si>
    <t>新时代中国特色社会主义理论与实践 90分 2学分
（2）食品与健康及保健食品开发趋势专题 95分 2学分
（3）科学研究方法与论文写作(MOOC)91分 2学分
（4）食品质量安全检测新技术进展 93分 2学分
（5）食品加工与贮运专题 93分 3学分
（6）试验设计与数据分析 92分 2学分
（7）未来食品发展专题 95分 2学习
（8）生物工程综合实验 97分 3学分
（9）自然辩证法概论 95分 1学分
（10）硕士生英语 92分 3学分
（11）工程伦理 88分 2学分
绩点平均分：92.88分  学习成绩：18.58分</t>
  </si>
  <si>
    <t>（1）参加农产品加工产业发展现状与趋势讲座 0.2分
（2）中国科学院院士、原国家疾控中心高福作专题报告 0.2分
（3）参加文献综述大赛写作指导讲座 0.2分
（4）研究生文献综述大赛校三等奖 2分</t>
  </si>
  <si>
    <r>
      <rPr>
        <sz val="12"/>
        <color theme="1"/>
        <rFont val="宋体"/>
        <charset val="134"/>
      </rPr>
      <t>（1）参加食品学院研究生女子篮球选拔赛 0.2分  （2）参加食品学院研究生乒乓球队选拔赛 0.2分 （3）参加院运会女子4 x 100预决赛</t>
    </r>
    <r>
      <rPr>
        <strike/>
        <sz val="12"/>
        <color theme="1"/>
        <rFont val="宋体"/>
        <charset val="134"/>
      </rPr>
      <t xml:space="preserve"> 0.2</t>
    </r>
    <r>
      <rPr>
        <sz val="12"/>
        <color theme="1"/>
        <rFont val="宋体"/>
        <charset val="134"/>
      </rPr>
      <t xml:space="preserve">分 </t>
    </r>
    <r>
      <rPr>
        <sz val="12"/>
        <color rgb="FFFF0000"/>
        <rFont val="宋体"/>
        <charset val="134"/>
      </rPr>
      <t xml:space="preserve">0.3分 </t>
    </r>
    <r>
      <rPr>
        <sz val="12"/>
        <color theme="1"/>
        <rFont val="宋体"/>
        <charset val="134"/>
      </rPr>
      <t xml:space="preserve">（4）参加定向越野初赛团队赛 </t>
    </r>
    <r>
      <rPr>
        <strike/>
        <sz val="12"/>
        <color rgb="FFFF0000"/>
        <rFont val="宋体"/>
        <charset val="134"/>
      </rPr>
      <t>0.2分；</t>
    </r>
    <r>
      <rPr>
        <sz val="12"/>
        <color rgb="FFFF0000"/>
        <rFont val="宋体"/>
        <charset val="134"/>
      </rPr>
      <t>0.3分</t>
    </r>
    <r>
      <rPr>
        <sz val="12"/>
        <color theme="1"/>
        <rFont val="宋体"/>
        <charset val="134"/>
      </rPr>
      <t>（5）第二届夜间超级迷宫定向赛暨校队选拔赛 0.2分（6）参加“线上文体活动”体育打卡 0.2分</t>
    </r>
    <r>
      <rPr>
        <sz val="12"/>
        <color rgb="FFFF0000"/>
        <rFont val="宋体"/>
        <charset val="134"/>
      </rPr>
      <t>（7）</t>
    </r>
    <r>
      <rPr>
        <strike/>
        <sz val="12"/>
        <color rgb="FFFF0000"/>
        <rFont val="宋体"/>
        <charset val="134"/>
      </rPr>
      <t>参加“线上文体活动”音乐打卡 0.2分；</t>
    </r>
    <r>
      <rPr>
        <sz val="12"/>
        <color rgb="FFFF0000"/>
        <rFont val="宋体"/>
        <charset val="134"/>
      </rPr>
      <t>重复加分</t>
    </r>
    <r>
      <rPr>
        <sz val="12"/>
        <color theme="1"/>
        <rFont val="宋体"/>
        <charset val="134"/>
      </rPr>
      <t>（8）参加易班嘉年华活动三等奖 0.5分（9）前往六盘水市调研 0.5分（10）前往洲洞村调研 0.5分</t>
    </r>
  </si>
  <si>
    <t>（1）参加食品学院研究生女子篮球选拔赛 0.2分  （2）参加食品学院研究生乒乓球队选拔赛 0.2分 （3）参加院运会女子4 x 100预决赛 0.2分 （4）参加定向越野初赛团队赛 0.2分（5）第二届夜间超级迷宫定向赛暨校队选拔赛 0.2分（6）参加“线上文体活动”体育打卡 0.2分（7）参加“线上文体活动”音乐打卡 0.2分（8）参加易班嘉年华活动三等奖 0.5分（9）前往六盘水市调研 0.5分（10）前往洲洞村调研 0.5分</t>
  </si>
  <si>
    <r>
      <rPr>
        <sz val="12"/>
        <color theme="1"/>
        <rFont val="宋体"/>
        <charset val="134"/>
      </rPr>
      <t>（1）参加食品学院研究生女子篮球选拔赛 0.2分  （2）参加食品学院研究生乒乓球队选拔赛 0.2分 （3）参加院运会女子4 x 100预决赛</t>
    </r>
    <r>
      <rPr>
        <strike/>
        <sz val="12"/>
        <color theme="1"/>
        <rFont val="宋体"/>
        <charset val="134"/>
      </rPr>
      <t xml:space="preserve"> 0.2</t>
    </r>
    <r>
      <rPr>
        <sz val="12"/>
        <color theme="1"/>
        <rFont val="宋体"/>
        <charset val="134"/>
      </rPr>
      <t>分</t>
    </r>
    <r>
      <rPr>
        <sz val="12"/>
        <color rgb="FFFF0000"/>
        <rFont val="宋体"/>
        <charset val="134"/>
      </rPr>
      <t xml:space="preserve"> </t>
    </r>
    <r>
      <rPr>
        <sz val="12"/>
        <color theme="1"/>
        <rFont val="宋体"/>
        <charset val="134"/>
      </rPr>
      <t xml:space="preserve">（4）参加定向越野初赛团队赛 </t>
    </r>
    <r>
      <rPr>
        <strike/>
        <sz val="12"/>
        <color rgb="FFFF0000"/>
        <rFont val="宋体"/>
        <charset val="134"/>
      </rPr>
      <t>0.2分；</t>
    </r>
    <r>
      <rPr>
        <sz val="12"/>
        <color theme="1"/>
        <rFont val="宋体"/>
        <charset val="134"/>
      </rPr>
      <t>（5）第二届夜间超级迷宫定向赛暨校队选拔赛 0.2分</t>
    </r>
    <r>
      <rPr>
        <strike/>
        <sz val="12"/>
        <color rgb="FFFF0000"/>
        <rFont val="宋体"/>
        <charset val="134"/>
      </rPr>
      <t>；</t>
    </r>
    <r>
      <rPr>
        <sz val="12"/>
        <color theme="1"/>
        <rFont val="宋体"/>
        <charset val="134"/>
      </rPr>
      <t>（8）参加易班嘉年华活动三等奖 0.5分（9）前往六盘水市调研 0.5分（10）前往洲洞村调研 0.5分</t>
    </r>
  </si>
  <si>
    <t>杨益双、余鸿涛</t>
  </si>
  <si>
    <t>20223185033</t>
  </si>
  <si>
    <t>李彦力</t>
  </si>
  <si>
    <t>0.2分 2022年11月27日心理讲座 先进团支部0.25</t>
  </si>
  <si>
    <r>
      <rPr>
        <sz val="12"/>
        <color theme="1"/>
        <rFont val="宋体"/>
        <charset val="134"/>
      </rPr>
      <t>0.45</t>
    </r>
    <r>
      <rPr>
        <sz val="12"/>
        <color rgb="FFC00000"/>
        <rFont val="宋体"/>
        <charset val="134"/>
      </rPr>
      <t>（一审：0.65）</t>
    </r>
  </si>
  <si>
    <t>0.2分 2022年11月27日心理讲座 先进团支部0.25（防诈骗讲座可加0.2分）</t>
  </si>
  <si>
    <r>
      <rPr>
        <sz val="12"/>
        <color theme="1"/>
        <rFont val="宋体"/>
        <charset val="134"/>
      </rPr>
      <t>0.2分 2022年11月27日心理讲座 先进团支部0.25</t>
    </r>
    <r>
      <rPr>
        <sz val="12"/>
        <color rgb="FFFF0000"/>
        <rFont val="宋体"/>
        <charset val="134"/>
      </rPr>
      <t>（防诈骗讲座可加0.2分）</t>
    </r>
  </si>
  <si>
    <t>天然产物化学 85（2） 食品科学与工程文献综述与专题讨论 90（2） 工程伦理 92（2） 硕士生英语 90（3） 新时代中国特色社会主义理论与实践 93（2） 生物工程下游技术 88（2） 食品与健康及保健食品开发趋势专题 91（2） 试验设计与数据分析 92（2） 马克思主义与社会科学方法论 92（1） 食品加工与贮运专题 93（3） 生物工程综合实验 98（3）</t>
  </si>
  <si>
    <t>（1）现代食品科技 黄精主要活性成分、功能及其作用机制研究进展 第一作者 7分 （2）食品学院第12届综述大赛参与 0.2分 (3) 创客杯校级铜奖0.8分（4）2022年华南农业大学实验技能创新大赛 0.2分</t>
  </si>
  <si>
    <t xml:space="preserve"> 参与食品学院院运会铅球项目比赛 0.3分； 
2   食品学院铅球项目第二名 0.9分
3   参加篮球院队选拔 0.2分
4   定向越野参与 0.2分
5   2023年4月20日防电信诈骗研究生专场宣讲会线下参与 0.2分</t>
  </si>
  <si>
    <r>
      <rPr>
        <sz val="12"/>
        <color theme="1"/>
        <rFont val="宋体"/>
        <charset val="134"/>
      </rPr>
      <t xml:space="preserve"> </t>
    </r>
    <r>
      <rPr>
        <sz val="12"/>
        <color rgb="FFC00000"/>
        <rFont val="宋体"/>
        <charset val="134"/>
      </rPr>
      <t xml:space="preserve">参与食品学院院运会铅球项目比赛 0.3分(得奖不加参与分)； </t>
    </r>
    <r>
      <rPr>
        <sz val="12"/>
        <color theme="1"/>
        <rFont val="宋体"/>
        <charset val="134"/>
      </rPr>
      <t xml:space="preserve">
2   食品学院铅球项目第二名 0.9分
3   参加篮球院队选拔 0.2分
4   定向越野参与 0.2分
5  </t>
    </r>
    <r>
      <rPr>
        <sz val="12"/>
        <color rgb="FFC00000"/>
        <rFont val="宋体"/>
        <charset val="134"/>
      </rPr>
      <t xml:space="preserve"> 2023年4月20日防电信诈骗研究生专场宣讲会线下参与 0.2分（属于集体活动分）</t>
    </r>
  </si>
  <si>
    <t>一审：28.45</t>
  </si>
  <si>
    <t>陈晓婷</t>
  </si>
  <si>
    <t>（1）校级优秀共青团员2分 
（2）硕士6班班长3分 
（3）食品学院团委实践部成员2分
（4）“红旗团委”工作人员0.25分
（5）“先进团支部”班级0.25分
（6）2022年11月27日心理健康讲座0.2分
（7）3.15学者面对面讲座0.2分
（8）林学与风景园林学院2023年毕业晚会第七名0.4分
（9）2023年4月20日防电信网络诈骗研究生专场宣讲会0.2分
华南农业大学生命科学学院2023年毕业晚会0.2分</t>
  </si>
  <si>
    <t>毕业晚会0.2，</t>
  </si>
  <si>
    <t>（1）校级优秀共青团员2分 
（2）硕士6班班长3分 
（3）食品学院团委实践部成员2分
（4）“红旗团委”工作人员0.25分
（5）“先进团支部”班级0.25分
（6）2022年11月27日心理健康讲座0.2分
（7）3.15学者面对面讲座0.2分
（8）林学与风景园林学院2023年毕业晚会0.2分
（9）2023年4月20日防电信网络诈骗研究生专场宣讲会0.2分
华南农业大学生命科学学院2023年毕业晚会0.2分</t>
  </si>
  <si>
    <t>（1）学习成绩：
[（86*2+98*2+89*2+88*3+96*3+92*3+97*2+84*3+92*1+94*2+93*1）/24]*0.2=18.28
（2）研究生学术论坛决赛0.2分
（3）2022年11月10日专利辅导讲座0.2分</t>
  </si>
  <si>
    <t xml:space="preserve">（1）学习成绩：
[（86*2+98*2+89*2+88*3+96*3+92*3+97*2+84*3+92*1+94*2+93*1）/24]*0.2=18.28
</t>
  </si>
  <si>
    <t>（1）食品学院第十二届综述大赛参与0.2分
（2）食品学院2023年“创客杯”大学生创业大赛第二名 0.5分
（3）2022年华南农业大学食品学院实验技能创新大赛0.2
（4）2022年食品学院“丁颖杯"发明创意大赛第一名 0.5分
（5）参加2022年广东省“互联网+”创新创业比赛0.2分
（6）参与2023年“创客杯”大学生创业大赛校赛 0.2分
（7）参与2022年华南农业大学“丁颖杯"发明创意大赛0.2分</t>
  </si>
  <si>
    <t>学术没章</t>
  </si>
  <si>
    <t xml:space="preserve">（1）研究生学术论坛决赛0.2分
（2）2022年11月10日专利辅导讲座0.2分
（3）食品学院第十二届综述大赛参与0.2分
（4）食品学院2023年“创客杯”大学生创业大赛第二名 0.5分
（5）2022年华南农业大学食品学院实验技能创新大赛0.2
（6）2022年食品学院“丁颖杯"发明创意大赛第一名 0.5分
</t>
  </si>
  <si>
    <t>（1）定向越野初赛0.2分
（2）2022年食品学院研究生乒乓球队选拔赛0.2分
（3）2022年食品学院研究生女子篮球选拔赛0.2分
（4）2022年院运会提前赛0.2分</t>
  </si>
  <si>
    <t>邱威鹏</t>
  </si>
  <si>
    <t>（1）先进团支部0.25分
（2）班级宣传委员2分
（3）2022.11.2食品大讲堂0.2分
（4）2022年11月27日心理健康讲座0.2分
（5）2023.3.15学者面对面讲座0.2分
（6）2023.4.27食品安全科普作品创作大赛0.2分
（7）食品学院第十七次研究生代表大会代表 0.2分
2022-2023华南农业大学研究生线上宿舍打卡0.2分</t>
  </si>
  <si>
    <t>（1）食品科学与工程文献综述 成绩：92 学分：2
（2）聚合物结构与性能 成绩：94 学分：2 
（3）食品包装进展专题 成绩：92 学分：2 
（4）研究生学术与职业素养讲座（MOOC） 成绩：88 学分：3 
（5）食品加工与贮运专题 成绩：93 学分：3 
（6）食品质量安全控制与案例分析 成绩：88 学分：3 
（7）现代农业创新与乡村振兴战略 成绩：97 学分：2 
（8）硕士生英语 成绩：90 学分：2 
（9）自然辩证法概论 成绩：95 学分：1 
（10）新时代中国特色社会主义理论与实践 成绩：98 学分：2 
（11）科研伦理与学术规范（MOOC） 成绩：93 学分：1 
总分=（92*2+94*2+92*2+88*3+93*3+88*3+97*2+90*2+95*1+98*2+93*1）/(2+2+2+3+3+3+2+2+1+2+1)=18.44分</t>
  </si>
  <si>
    <t>（1）食参与品学院第十二届综述大赛 0.2分
（2）2022.12.14农产品加工学术讲座0.2分
（3）2022年11月10专利辅导讲座0.2分
（4）2023.5.19合理膳食，健康人生营养讲座0.2分
（5）2023.6.8研究生学术论坛决赛0.2分
（6）2023“一带一路”国际食品教育科技联盟国际学生创意大赛 优胜奖 担任队长4分
（7）2023年李锦记被学生创新大赛初赛入围0.2分
（8）2023 年国家海洋食品工程技术研究中心预制菜创新大赛入围0.2分</t>
  </si>
  <si>
    <r>
      <rPr>
        <sz val="12"/>
        <color theme="1"/>
        <rFont val="宋体"/>
        <charset val="134"/>
      </rPr>
      <t xml:space="preserve">（1）食参与品学院第十二届综述大赛 0.2分
（2）2022.12.14农产品加工学术讲座0.2分
（3）2022年11月10专利辅导讲座0.2分
（4）2023.5.19合理膳食，健康人生营养讲座0.2分
（5）2023.6.8研究生学术论坛决赛0.2分
（6）2023“一带一路”国际食品教育科技联盟国际学生创意大赛 优胜奖 担任队长10分
（7）2023年李锦记被学生创新大赛初赛入围0.2分
</t>
    </r>
    <r>
      <rPr>
        <sz val="12"/>
        <color rgb="FFFF0000"/>
        <rFont val="宋体"/>
        <charset val="134"/>
      </rPr>
      <t>（8）2023 年国家海洋食品工程技术研究中心预制菜创新大赛入围0.2分（无华农盖章）</t>
    </r>
  </si>
  <si>
    <r>
      <rPr>
        <sz val="12"/>
        <color theme="1"/>
        <rFont val="宋体"/>
        <charset val="134"/>
      </rPr>
      <t xml:space="preserve">（1）食参与品学院第十二届综述大赛 0.2分
（2）2022.12.14农产品加工学术讲座0.2分
（3）2022年11月10专利辅导讲座0.2分
（4）2023.5.19合理膳食，健康人生营养讲座0.2分
（5）2023.6.8研究生学术论坛决赛0.2分
（6）2023“一带一路”国际食品教育科技联盟国际学生创意大赛 优胜奖 担任队长4分（省级优秀奖）
（7）2023年李锦记被学生创新大赛初赛入围0.2分
</t>
    </r>
    <r>
      <rPr>
        <sz val="12"/>
        <color rgb="FFFF0000"/>
        <rFont val="宋体"/>
        <charset val="134"/>
      </rPr>
      <t>（8）2023 年国家海洋食品工程技术研究中心预制菜创新大赛入围0.2分（无华农盖章）</t>
    </r>
  </si>
  <si>
    <t>（1）2022食品学院研究生男子篮球队选拔赛0.2分
（2）2022食品学院研究生乒乓球队选拔赛0.2分
（3）2022院运会男子4x100接力赛0.2分
（4）2022院运会男子跳高第四名0.7分</t>
  </si>
  <si>
    <t>（1）2022食品学院研究生男子篮球队选拔赛0.2分
（2）2022食品学院研究生乒乓球队选拔赛0.2分
（3）2022院运会男子跳高第四名0.7分</t>
  </si>
  <si>
    <t>唐雨馨</t>
  </si>
  <si>
    <t>（（1）校级共青团员 2分 （2）班级团支书 3分 （3）团委研究生会实践部成员 1分 （4） 先进团支部成员 0.25 分（5）学习二十大、永远跟党走、奋进新征程”主题手帐活动优秀奖 0.15分（6）红旗团委工作人员 0.25分（7）食品安全科普大赛观众参与 0.2分（8）3.15学者面对面讲座 0.2分 （9）3月30日学者面对面讲座 0.2分（10）4.20防电信诈骗讲座 0.2分 （11）关于 2022 年 11月27 日心理健康讲座 0.2分（12） 学习党的二十大精神易班知识竞赛 0.2（13）分学思想，大学生“学思想﹒育新人﹒建新功”知识竞赛 0.2分</t>
  </si>
  <si>
    <t>（（1）校级共青团员 2分 （2）班级团支书 3分 （3）团委研究生会实践部成员 1分 （4） 先进团支部成员 0.25 分（5）学习二十大、永远跟党走、奋进新征程”主题手帐活动优秀奖 0.15分（6）红旗团委工作人员 0.25分（7）食品安全科普大赛观众参与 0.2分（8）3.15学者面对面讲座 0.2分 （9）3月30日学者面对面讲座 0.2分（10）4.20防电信诈骗讲座 0.2分 （11）关于 2022 年 11月27 日心理健康讲座 0.2分（</t>
  </si>
  <si>
    <t>工业微生物育种98  现代仪器分析方法与原理90  高等有机化学93 研究生学术与职业素养讲座88 食品加工与贮运专题92 食品质量安全控制与案例分析88 现代农业创新与乡村振兴战略96 硕士生英语91 自然辩证法概论95 新时代中国特色社会主义理论与实践 94 科学伦理与学术规范98</t>
  </si>
  <si>
    <t>1）2023年食品学院综述大赛 0.2分 （2）2022 年11月10日专利辅导讲座 0.2分（3）12.14农产品加工学术讲座 0.2分</t>
  </si>
  <si>
    <t>（1）2023易班嘉年华定向越野活动  0.2分 （2）2022年女子篮球选拔赛 0.2分 （3） 2022年乒乓球队选拔 0.2分 （4）2022年院运会提前赛0.2分 （5）定向越野初赛 男女团队赛 0.2分</t>
  </si>
  <si>
    <t>胡梦迪</t>
  </si>
  <si>
    <r>
      <rPr>
        <sz val="12"/>
        <color theme="1"/>
        <rFont val="宋体"/>
        <charset val="134"/>
      </rPr>
      <t>（1）院级“优秀学生骨干”1分（2）班级宣传委员2分（3）院级先进党支部0.25分（4）三场校青廉社专题讲座参与0.6分（5）防电信诈骗宣讲会0.2分（6）院级先进团支部0.25分（7)广东省青少年模拟政协提案参与0.2分</t>
    </r>
    <r>
      <rPr>
        <sz val="12"/>
        <color rgb="FFFF0000"/>
        <rFont val="宋体"/>
        <charset val="134"/>
      </rPr>
      <t>（8）院级全心全意为权益提案大赛二等奖0.4分（9）校级迎新杯书画大赛参与0.2分（10）校级师生书画大赛参与0.2分（11）校级线上音乐打卡参与0.2分(12)四院联合心理知识竞赛参与0.2分（13）校研会宿舍打卡活动参与0.2分（14）院级第十七次研代会0.2分（15）院级朗诵声感魅力参与0.2分</t>
    </r>
  </si>
  <si>
    <t>（1）食品加工过程模拟-优化-控制       90分 3学分
（2）食品与健康及保健食品开发趋势专题 91分 2学分
（3）食品添加剂研究专题               87分 2学分
（4）文献管理与信息分析（MOOC）       92分 2学分
（5）高级食品化学                     89分 2学分
（6）食品加工与贮运专题               91分 3学分
（7）试验设计与数据分析               92分 2学分
（8）工程伦理                         93分 2学分
（9）硕士生英语                       90分 3学分
（10）自然辩证法概论                   95分 1学分
（11）新时代中国特色社会主义理论与实践 94分 2学分</t>
  </si>
  <si>
    <t xml:space="preserve">（1）专利辅导讲座参与0.2分（2）农产品加工学术讲座0.2分（3）学者面对面讲座0.2分（4）学术论坛决赛学术讲座0.2分（5）学术论坛参赛0.2分（6）院级综述大赛参与0.2分（7）丁颖杯参与0.2分
</t>
  </si>
  <si>
    <r>
      <rPr>
        <sz val="12"/>
        <color theme="1"/>
        <rFont val="宋体"/>
        <charset val="134"/>
      </rPr>
      <t>（1）院级乒乓球队选拔赛0.2分（2）院运会参与0.2分（3)定向越野参与0.2分（4）易班定向越野一等奖1.0分（5）校级趣味运动会第一名1.8分</t>
    </r>
    <r>
      <rPr>
        <sz val="12"/>
        <color rgb="FFFF0000"/>
        <rFont val="宋体"/>
        <charset val="134"/>
      </rPr>
      <t>0.2</t>
    </r>
    <r>
      <rPr>
        <sz val="12"/>
        <color theme="1"/>
        <rFont val="宋体"/>
        <charset val="134"/>
      </rPr>
      <t>（6）荧光夜跑参与0.2分</t>
    </r>
  </si>
  <si>
    <t>罗哲</t>
  </si>
  <si>
    <t>1.院级优秀共青团干部1分      2.担任班长3分      3.参加心里健康讲座0.2分       4.线上文体活动打卡0.2分      5.防电信网络诈骗研究生专场宣讲会0.2分       6.华南农业大学第三十二次研究生代表大会代表0.2分      7.先进团支部 0.25分      8.参加2023学思想育新人建新功知识竞赛 0.2分</t>
  </si>
  <si>
    <t>院级优秀共青团干部1分2.担任班长3分3.参加心里健康讲座0.2分4.线上文体活动打卡0.2分5.防电信网络诈骗研究生专场宣讲会0.2分6.华南农业大学第三十二次研究生代表大会代表0.2分7.先进团支部 0.25分8.参加2023学思想育新人建新功知识竞赛 0.2分</t>
  </si>
  <si>
    <t>工程伦理 2学分 92 硕士生英语 3学分 90 新时代中国特色社会主义理论与实践 2学分 94 食品营养与功能性食品研究专题 2学分 88
食品与健康及保健食品开发趋势专题 2学分 92 信息检索与文献写作 1学分 91现代知识产权与保护 1学分 90试验设计与数据分析 2学分 91
功能食品加工工艺学 1学分 88文献管理与信息分析《MOOC) 2学分 98
自然辩证法概论 1学分 92食品加工与贮运专题 3学分 90高级食品化学 2学分 89
绩点为91.2*0.2=18.24</t>
  </si>
  <si>
    <t>1.食品学院第十二届综述大赛参与 0.2分
2.高福专题讲座 0.2分
3.广东农产品加工产业发展现状与趋势讲座 0.2分
4.参加“关于文献综述大赛写作指导讲座”0.2分
2022年华南农业大学实验技能 0.2分</t>
  </si>
  <si>
    <t>1.食品学院第十二届综述大赛参与 0.2分
2.高福专题讲座 0.2分
3.广东农产品加工产业发展现状与趋势讲座 0.2分
4.参加“关于文献综述大赛写作指导讲座”0.2分
5.2022年华南农业大学实验技能 0.2分</t>
  </si>
  <si>
    <t>1.参与食品学院院运会400项目比赛第五名  0.6分
2.定向越野第七名 0.4分
3.2022年男子篮球赛院队选拔 0.2分
4.2022年乒乓求院队选拔  0.2分
5.参加夜间迷宫定向越野 0.2分   6.荧光夜跑0.2分</t>
  </si>
  <si>
    <t>1.参与食品学院院运会400项目比赛第五名  0.6分
2.定向越野第七名 0.4分
3.2022年男子篮球赛院队选拔 0.2分
4.2022年乒乓求院队选拔  0.2分
5.参加夜间迷宫定向越野 0.2分6.荧光夜跑0.2分</t>
  </si>
  <si>
    <t>黎梓杭</t>
  </si>
  <si>
    <t>（1）所在团委获优秀团委0.25分
（2）参加“精力沛杯”答题排名20% 0.2分
（3）食品学院第十七次研究生代表大会代表候选人 0.2分
（4）参加心理健康讲座1次 0.2分
（5）参加实验创新大赛1次 0.2分
参加防电信诈骗线下讲座1次 0.2分</t>
  </si>
  <si>
    <t xml:space="preserve"> 课程 分数 学分
1） 高级食品化学 88 学分2
2） 智能制造与食品加工 87 学分1
3） 未来食品发展专题 91 学分2
4） 科学研究方法与论文写作(MOOC) 86 学分2
5） 试验设计与数据分析 90 学分2
6） 食品加工与贮运专题 95 学分3
7） 食品质量安全控制与案例分析 85 学分3
8） 现代农业创新与乡村振兴战略 96学分 2
9） 硕士生英语 82 学分3
10） 自然辩证法概论 91 学分1
11） 新时代中国特色社会主义理论与实践 90 学分2
12） 科研伦理与学术规范（MOOC） 95 学分1                    学习成绩：88*2+87*1+91*2+86*2+90*2+95*3+85*3+96*2+82*3+91*1+90*2+95*1=2141
总学分：24
绩点平均分：89.21
绩点平均分*0.2：17.84</t>
  </si>
  <si>
    <t xml:space="preserve">（1）北大核心（标题：冷冻家禽类预制菜加工及复热技术研究进展，期刊名：食品安全质量检测学报，接受年月：2023年8月，第一作者）7分
（2）食品学院第12届综述大赛参与 0.2分
（3）学术论坛讲座 0.2分
（4）食品大讲堂17期 0.2分
（5）农产品加工学术讲座 0.2分
（6）营养讲座 0.2分
专利辅导讲座 0.2分     </t>
  </si>
  <si>
    <t>普通核心加5分</t>
  </si>
  <si>
    <t xml:space="preserve">（1）北大核心（标题：冷冻家禽类预制菜加工及复热技术研究进展，期刊名：食品安全质量检测学报，接受年月：2023年8月，第一作者）5分
（2）食品学院第12届综述大赛参与 0.2分
（3）学术论坛讲座 0.2分
（4）食品大讲堂17期 0.2分
（5）农产品加工学术讲座 0.2分
（6）营养讲座 0.2分
专利辅导讲座 0.2分     </t>
  </si>
  <si>
    <t>（1）参与食品学院院运会引体向上项目比赛  0.3分； 
（2）参与食品学院男子篮球队选拔 0.2分
（3）参与食品学院乒乓球队选拔 0.2分
（4）参与食品学院定向越野团队赛初赛 0.2分
（5）参与2023易班嘉年华定向越野活动 0.2分</t>
  </si>
  <si>
    <t>（1）参与食品学院院运会引体向上项目比赛  0.2分； 
（2）参与食品学院男子篮球队选拔 0.2分
（3）参与食品学院乒乓球队选拔 0.2分
（4）参与食品学院定向越野团队赛初赛 0.2分
（5）参与2023易班嘉年华定向越野活动 0.2分</t>
  </si>
  <si>
    <t>申旋旋</t>
  </si>
  <si>
    <t>5.85-0.3+0.2</t>
  </si>
  <si>
    <r>
      <rPr>
        <sz val="12"/>
        <color theme="1"/>
        <rFont val="宋体"/>
        <charset val="134"/>
      </rPr>
      <t xml:space="preserve">（1）班级职务：班长 3分
（2）2022-2023年度食品学院优秀研究生骨干 1分
（3）2022-2023学年食品学院研究生先进团支部 0.25分
</t>
    </r>
    <r>
      <rPr>
        <sz val="12"/>
        <color rgb="FFFF0000"/>
        <rFont val="宋体"/>
        <charset val="134"/>
      </rPr>
      <t>（4）第95期积极分子督导员 0.5分</t>
    </r>
    <r>
      <rPr>
        <sz val="12"/>
        <color theme="1"/>
        <rFont val="宋体"/>
        <charset val="134"/>
      </rPr>
      <t xml:space="preserve">
（5）2022年11月27日心理健康讲座 0.2分
（6）2023年4月20日防电信网络诈骗研究生专场宣讲会 0.2分
（7）院班联动-燕山清扫 0.1分
（8）“学习二十大”主题手账创作活动三等奖 0.2分
（9）食品学院十七次研究生代表大会候选人 0.2分
（10）2023年4月27食品安全科普创作大赛（决赛）0.2分
</t>
    </r>
  </si>
  <si>
    <r>
      <rPr>
        <sz val="12"/>
        <color theme="1"/>
        <rFont val="宋体"/>
        <charset val="134"/>
      </rPr>
      <t xml:space="preserve">（1）班级职务：班长 3分
（2）2022-2023年度食品学院优秀研究生骨干 1分
（3）2022-2023学年食品学院研究生先进团支部 0.25分
</t>
    </r>
    <r>
      <rPr>
        <sz val="12"/>
        <color rgb="FFFF0000"/>
        <rFont val="宋体"/>
        <charset val="134"/>
      </rPr>
      <t>（4）华农“线上文体打卡活动”线上体育打卡 0.2分</t>
    </r>
    <r>
      <rPr>
        <sz val="12"/>
        <color theme="1"/>
        <rFont val="宋体"/>
        <charset val="134"/>
      </rPr>
      <t xml:space="preserve">
（5）2022年11月27日心理健康讲座 0.2分
（6）2023年4月20日防电信网络诈骗研究生专场宣讲会 0.2分
（7）院班联动-燕山清扫 0.1分
（8）“学习二十大”主题手账创作活动三等奖 0.2分
（9）食品学院十七次研究生代表大会候选人 0.2分
（10）2023年4月27食品安全科普创作大赛（决赛）0.2分
</t>
    </r>
    <r>
      <rPr>
        <sz val="12"/>
        <color rgb="FFFF0000"/>
        <rFont val="宋体"/>
        <charset val="134"/>
      </rPr>
      <t>（4）第95期积极分子督导员 0.2分</t>
    </r>
    <r>
      <rPr>
        <sz val="12"/>
        <color theme="1"/>
        <rFont val="宋体"/>
        <charset val="134"/>
      </rPr>
      <t xml:space="preserve">
</t>
    </r>
  </si>
  <si>
    <t>（1）食品生物技术专题与研究进展 2  91
（2）食品工业新技术设备 2 91 
（3）食品质量安全检测新技术进展 2 79 
（4）智能制造与食品加工 1 88 
（5）科学研究方法与论文写作(MOOC)  2 92 
（6）食品加工与贮运专题 3 88 
（7）食品质量安全控制与案例分析 3 88 
（8）现代农业创新与乡村振兴战略 2 95
（9）硕士生英语 3 92
（10）自然辩证法概论 1 97 
（11）新时代中国特色社会主义理论与实践  2 94 
（12）科研伦理与学术规范（MOOC） 1 93</t>
  </si>
  <si>
    <t>（1）食品学院第12届综述大赛参与0.2分
（2）华南农业大学实验技能创新大赛0.2分</t>
  </si>
  <si>
    <t>2.2-0.2</t>
  </si>
  <si>
    <r>
      <rPr>
        <sz val="12"/>
        <color theme="1"/>
        <rFont val="宋体"/>
        <charset val="134"/>
      </rPr>
      <t xml:space="preserve">（1）参加食品学院定向越野短距离赛女子组   0.2分
（2）2022年食品学院研究生乒乓球队选拔赛 0.2分
（3）2022年食品学院研究生女子篮球选拔赛 0.2分
（4）参加易班发展中心定向越野活动一等奖 1分
</t>
    </r>
    <r>
      <rPr>
        <sz val="12"/>
        <color rgb="FFFF0000"/>
        <rFont val="宋体"/>
        <charset val="134"/>
      </rPr>
      <t>（5）华农“线上文体打卡活动”线上体育打卡 0.2分</t>
    </r>
    <r>
      <rPr>
        <sz val="12"/>
        <color theme="1"/>
        <rFont val="宋体"/>
        <charset val="134"/>
      </rPr>
      <t xml:space="preserve">
（6）2023年华南农业大学第二期研究生荧光夜跑0.2分
 （7）参加食品学院运动会田赛女子铅球项目 0.2分
</t>
    </r>
  </si>
  <si>
    <t xml:space="preserve">（1）参加食品学院定向越野短距离赛女子组   0.2分
（2）2022年食品学院研究生乒乓球队选拔赛 0.2分
（3）2022年食品学院研究生女子篮球选拔赛 0.2分
（4）参加易班发展中心定向越野活动一等奖 1分
（6）2023年华南农业大学第二期研究生荧光夜跑0.2分
 （7）参加食品学院运动会田赛女子铅球项目 0.2分
</t>
  </si>
  <si>
    <t>1.第95期积极分子督导员 0.2/次 加到学生工作，需要开证明华农“2.线上文体打卡活动”线上体育打卡 0.2分属于集体活动</t>
  </si>
  <si>
    <t>林均蕙</t>
  </si>
  <si>
    <t>（1）院级优秀团干+1分
（2）先进团支部+0.25
（3）团支书+3分
（4）四院联合心理知识竞赛参与+0.2分
（5）2022年华南农业大学研究生线上打卡活动+0.2分
（6）11月27日心理健康讲座参与+0.2分
（7）3月30日学者面对面讲座参与+0.2分
（8）华南农业大学第三十二次研究生代表大会参与+0.2分
（9）2022年食品学院提案大赛一等奖+0.5分
（10）“学思想.育新人.建新功”知识竞赛参与+0.2分
（11）易班党的二十大精神知识竞赛参与+0.2分</t>
  </si>
  <si>
    <t>（1）院级优秀团干+1分
（2）先进团支部+0.25
（3）团支书+3分
（4）四院联合心理知识竞赛参与+0.2分
（5）2022年华南农业大学研究生线上打卡活动+0.2分
（6）11月27日心理健康讲座参与+0.2分
（7）3月30日学者面对面讲座参与+0.2分
（8）华南农业大学第三十二次研究生代表大会参与+0.2分
（9）2022年食品学院提案大赛一等奖+0.5分</t>
  </si>
  <si>
    <t>5，5</t>
  </si>
  <si>
    <t>（1）院级优秀团干+1分
（2）先进团支部+0.25
（3）团支书+3分
（4）四院联合心理知识竞赛参与+0.2分
（5）2022年华南农业大学研究生线上打卡活动+0.2分
（6）11月27日心理健康讲座参与+0.2分
（7）3月30日学者面对面讲座参与+0.2分
（8）华南农业大学第三十二次研究生代表大会参与+0.2分
（9）2022年食品学院提案大赛一等奖+0.25分</t>
  </si>
  <si>
    <t>（1）仪器分析（3 学分）92 分；（2）食品营养与功能性食品研究专题（2
学分）89 分；（3）智能制造与食品加工（1 学分）90 分；（4）研究生学
术与职业素养讲座（3 学分）88 分；（5）现代农业创新与乡村振兴战略（2
学分）95 分；（6）硕士英语（3 学分）93 分；（7）食品加工与贮运专题
（3 学分）94 分；（8）食品质量安全控制与案例分析（3 学分）92 分；（9）
自然辩证法概论（1 学分）95 分；（10）新时代中国特色社会主义理论与
实践（2 学分）95 分；（11）科研伦理与学术规范（1 学分）93 分</t>
  </si>
  <si>
    <t>（1）11月10日专利辅导讲座参与+0.2分
（2）12月14日学术讲座参与+0.2分
（3）科普创新大赛二等奖+0.5分
（4）5月19日合理膳食健康人生讲座参与+0.2分
（5）2023年综述大赛参与+0.2分</t>
  </si>
  <si>
    <t>（1）院运会提前赛参与+0.2分
（2）定向越野院选拔赛第七名+0.4分
（3）乒乓球院选拔参与+0.2分</t>
  </si>
  <si>
    <t>邓钰沛</t>
  </si>
  <si>
    <r>
      <rPr>
        <sz val="12"/>
        <color theme="1"/>
        <rFont val="宋体"/>
        <charset val="134"/>
      </rPr>
      <t>（1）</t>
    </r>
    <r>
      <rPr>
        <sz val="12"/>
        <color theme="1"/>
        <rFont val="Arial"/>
        <family val="2"/>
      </rPr>
      <t xml:space="preserve">	</t>
    </r>
    <r>
      <rPr>
        <sz val="12"/>
        <color theme="1"/>
        <rFont val="宋体"/>
        <charset val="134"/>
      </rPr>
      <t>院级研究生会优秀工作人员 0.5分
（2）</t>
    </r>
    <r>
      <rPr>
        <sz val="12"/>
        <color theme="1"/>
        <rFont val="Arial"/>
        <family val="2"/>
      </rPr>
      <t xml:space="preserve">	</t>
    </r>
    <r>
      <rPr>
        <sz val="12"/>
        <color theme="1"/>
        <rFont val="宋体"/>
        <charset val="134"/>
      </rPr>
      <t>院研究生会学术部干事 2分
（3）</t>
    </r>
    <r>
      <rPr>
        <sz val="12"/>
        <color theme="1"/>
        <rFont val="Arial"/>
        <family val="2"/>
      </rPr>
      <t xml:space="preserve">	</t>
    </r>
    <r>
      <rPr>
        <sz val="12"/>
        <color theme="1"/>
        <rFont val="宋体"/>
        <charset val="134"/>
      </rPr>
      <t>先进团支部 0.25分
（4）</t>
    </r>
    <r>
      <rPr>
        <sz val="12"/>
        <color theme="1"/>
        <rFont val="Arial"/>
        <family val="2"/>
      </rPr>
      <t xml:space="preserve">	</t>
    </r>
    <r>
      <rPr>
        <sz val="12"/>
        <color theme="1"/>
        <rFont val="宋体"/>
        <charset val="134"/>
      </rPr>
      <t>参加校学生会线上文体打卡活动1次 0.2分
（5）</t>
    </r>
    <r>
      <rPr>
        <sz val="12"/>
        <color theme="1"/>
        <rFont val="Arial"/>
        <family val="2"/>
      </rPr>
      <t xml:space="preserve">	</t>
    </r>
    <r>
      <rPr>
        <sz val="12"/>
        <color theme="1"/>
        <rFont val="宋体"/>
        <charset val="134"/>
      </rPr>
      <t>参加食品大讲堂讲座 0.2分
（6）</t>
    </r>
    <r>
      <rPr>
        <sz val="12"/>
        <color theme="1"/>
        <rFont val="Arial"/>
        <family val="2"/>
      </rPr>
      <t xml:space="preserve">	</t>
    </r>
    <r>
      <rPr>
        <sz val="12"/>
        <color theme="1"/>
        <rFont val="宋体"/>
        <charset val="134"/>
      </rPr>
      <t>参加防电信网络诈骗讲座 0.2分
（7）</t>
    </r>
    <r>
      <rPr>
        <sz val="12"/>
        <color theme="1"/>
        <rFont val="Arial"/>
        <family val="2"/>
      </rPr>
      <t xml:space="preserve">	</t>
    </r>
    <r>
      <rPr>
        <sz val="12"/>
        <color theme="1"/>
        <rFont val="宋体"/>
        <charset val="134"/>
      </rPr>
      <t>参加食品安全科普大赛 0.2分
（8）</t>
    </r>
    <r>
      <rPr>
        <sz val="12"/>
        <color theme="1"/>
        <rFont val="Arial"/>
        <family val="2"/>
      </rPr>
      <t xml:space="preserve">	</t>
    </r>
    <r>
      <rPr>
        <sz val="12"/>
        <color theme="1"/>
        <rFont val="宋体"/>
        <charset val="134"/>
      </rPr>
      <t>参加心理健康讲座 0.2分</t>
    </r>
  </si>
  <si>
    <r>
      <rPr>
        <sz val="12"/>
        <color theme="1"/>
        <rFont val="宋体"/>
        <charset val="134"/>
      </rPr>
      <t>（1）</t>
    </r>
    <r>
      <rPr>
        <sz val="12"/>
        <color theme="1"/>
        <rFont val="Arial"/>
        <family val="2"/>
      </rPr>
      <t xml:space="preserve">	</t>
    </r>
    <r>
      <rPr>
        <sz val="12"/>
        <color theme="1"/>
        <rFont val="宋体"/>
        <charset val="134"/>
      </rPr>
      <t>院级研究生会优秀工作人员 0.5分；
（2）</t>
    </r>
    <r>
      <rPr>
        <sz val="12"/>
        <color theme="1"/>
        <rFont val="Arial"/>
        <family val="2"/>
      </rPr>
      <t xml:space="preserve">	</t>
    </r>
    <r>
      <rPr>
        <sz val="12"/>
        <color theme="1"/>
        <rFont val="宋体"/>
        <charset val="134"/>
      </rPr>
      <t>院研究生会学术部干事 2分；
（3）</t>
    </r>
    <r>
      <rPr>
        <sz val="12"/>
        <color theme="1"/>
        <rFont val="Arial"/>
        <family val="2"/>
      </rPr>
      <t xml:space="preserve">	</t>
    </r>
    <r>
      <rPr>
        <sz val="12"/>
        <color theme="1"/>
        <rFont val="宋体"/>
        <charset val="134"/>
      </rPr>
      <t>先进团支部 0.25分
（4）</t>
    </r>
    <r>
      <rPr>
        <sz val="12"/>
        <color theme="1"/>
        <rFont val="Arial"/>
        <family val="2"/>
      </rPr>
      <t xml:space="preserve">	</t>
    </r>
    <r>
      <rPr>
        <sz val="12"/>
        <color theme="1"/>
        <rFont val="宋体"/>
        <charset val="134"/>
      </rPr>
      <t>参加校学生会线上文体打卡活动1次 0.2分；
（5）</t>
    </r>
    <r>
      <rPr>
        <sz val="12"/>
        <color theme="1"/>
        <rFont val="Arial"/>
        <family val="2"/>
      </rPr>
      <t xml:space="preserve">	</t>
    </r>
    <r>
      <rPr>
        <sz val="12"/>
        <color theme="1"/>
        <rFont val="宋体"/>
        <charset val="134"/>
      </rPr>
      <t>参加食品大讲堂讲座 0.2分；
（6）</t>
    </r>
    <r>
      <rPr>
        <sz val="12"/>
        <color theme="1"/>
        <rFont val="Arial"/>
        <family val="2"/>
      </rPr>
      <t xml:space="preserve">	</t>
    </r>
    <r>
      <rPr>
        <sz val="12"/>
        <color theme="1"/>
        <rFont val="宋体"/>
        <charset val="134"/>
      </rPr>
      <t>参加防电信网络诈骗讲座 0.2分；
（7）</t>
    </r>
    <r>
      <rPr>
        <sz val="12"/>
        <color theme="1"/>
        <rFont val="Arial"/>
        <family val="2"/>
      </rPr>
      <t xml:space="preserve">	</t>
    </r>
    <r>
      <rPr>
        <sz val="12"/>
        <color theme="1"/>
        <rFont val="宋体"/>
        <charset val="134"/>
      </rPr>
      <t>参加食品安全科普大赛 0.2分；
（8）</t>
    </r>
    <r>
      <rPr>
        <sz val="12"/>
        <color theme="1"/>
        <rFont val="Arial"/>
        <family val="2"/>
      </rPr>
      <t xml:space="preserve">	</t>
    </r>
    <r>
      <rPr>
        <sz val="12"/>
        <color theme="1"/>
        <rFont val="宋体"/>
        <charset val="134"/>
      </rPr>
      <t xml:space="preserve">参加心理健康讲座 0.2分
</t>
    </r>
  </si>
  <si>
    <t>食品与健康及保健食品开发趋势专题2学分 92 信息检索与文献写作1学分 91现代知识产权与保护1学分 90试验设计与数据分析2学分 91</t>
  </si>
  <si>
    <t>（1）食品学院第12届综述大赛参与 0.2分；
（2）院级学术论坛获个人二等奖 1.2分
（3）院级大豆科普作品大赛作为组员获三等奖 0.4分
（4）参与专利辅导讲座 0.2分
（5）参与合理膳食营养讲座 0.2分
（6）参与农产品加工产业讲座 0.2分
（7）参与食品大讲堂 0.2分
（8）参与学术论坛 0.2分</t>
  </si>
  <si>
    <t>（1）食品学院第12届综述大赛参与 0.2分；
（2）院级学术论坛获个人二等奖 1.2分
（3）院级大豆科普作品大赛作为组员获三等奖 0.4分
（4）参与专利辅导讲座 0.2分
（5）参与合理膳食营养讲座 0.2分
（6）参与农产品加工产业讲座 0.2分
（7）参与食品大讲堂 0.2分
参与学术论坛 0.2分</t>
  </si>
  <si>
    <t>（1）参与食品学院院运会提前赛跳远，引体向上项目 0.2分；
（2）食品学院院水运会获100米蛙泳第四名，参与50米蛙泳，混合接力 0.7分；
（3）参与院男子篮球队选拔 0.2分；
（4）参与院男子乒乓球队选拔 0.2分
（5）参加易班嘉年华定向越野活动1次 0.2分。</t>
  </si>
  <si>
    <t>（1）参与食品学院院运会提前赛跳远，引体向上项目 0.2分；
（2）食品学院院水运会获100米蛙泳第四名，参与50米蛙泳，混合接力 0.7分；
（3）参与院男子篮球队选拔 0.2分；
（4）参与院男子乒乓球队选拔 0.2分
参加易班嘉年华定向越野活动1次 0.2分。</t>
  </si>
  <si>
    <t>线上活动打卡只算一次，同一次比赛只加获奖分</t>
  </si>
  <si>
    <t>20223185048</t>
  </si>
  <si>
    <t>莫云锋</t>
  </si>
  <si>
    <t>3.75分</t>
  </si>
  <si>
    <t>1、研会优秀工作人员        0.5分  
2、研究生会工作人员         2分
3、学者面对面讲座          0.2分
4、电信防诈骗讲座          0.2分
5、食品大讲堂              0.2分
6、光盘行动知识竞赛        0.2分
7、食品安全科普大赛        0.2分
8、22级硕士3班优秀团支部 0.25分</t>
  </si>
  <si>
    <t>17.92分</t>
  </si>
  <si>
    <t>1、食品加工过程模拟-优化-控制         87分 3学分
2、食品包装进展专题                  90分 2学分
3、食品工业新技术设备                92分 2学分
4、生物激光共聚焦显微应用技术        85分 2学分
5、高级食品化学                      88分 2学分
6、食品加工与贮运专题                89分 3学分
7、试验设计与数据分析                91分 2学分
8、工程伦理                          94分 2学分
9、硕士生英语                        91分 3学分
10、自然辩证法概论                   89分 1学分
11、新时代中国特色社会主义理论与实践 90分 2学分
绩点平均分：89.58分
学习成绩得分=89.58*0.2=17.92分</t>
  </si>
  <si>
    <t>1分</t>
  </si>
  <si>
    <t>1、食品学院第十二届综述大赛     0.2分
2、研究生学术论坛决赛           0.2分
3、食品大讲堂第十七期           0.2分
4、专利辅导讲座                 0.2分
5、实验技能创新大赛             0.2分</t>
  </si>
  <si>
    <t>1、食品学院男子篮球队选拔赛         0.2分
2、食品学院乒乓球队选拔赛           0.2分
3、食品学院院运会提前赛男子立定跳远 0.2分
4、华南农业大学第二期研究生荧光夜跑 0.2分
5、定向越野初赛男子团队赛第五名     0.6分
6、乒乓球新生杯                     0.2分
7、趣味运动会第二期                 0.2分
8、易班定向越野三等奖               0.5分
9、三下乡活动                        2分
10、“爱地球，爱运动” 荧光夜跑       0.2分
11、第二届夜间超级迷宫定向赛校队选拔赛 0.2分
12、线上文体活动打卡-音乐打卡          0.2分</t>
  </si>
  <si>
    <r>
      <rPr>
        <sz val="12"/>
        <color theme="1"/>
        <rFont val="宋体"/>
        <charset val="134"/>
      </rPr>
      <t>1、食品学院男子篮球队选拔赛         0.2分
2、食品学院乒乓球队选拔赛           0.2分
3、食品学院院运会提前赛男子立定跳远 0.2分
4、华南农业大学第二期研究生荧光夜跑 0.2分
5、定向越野初赛男子团队赛第五名     0.6分
6、乒乓球新生杯                     0.2分
7、趣味运动会第二期                 0.2分
8、易班定向越野三等奖               0.5分
9、三下乡活动                        2分</t>
    </r>
    <r>
      <rPr>
        <sz val="12"/>
        <color rgb="FFC00000"/>
        <rFont val="宋体"/>
        <charset val="134"/>
      </rPr>
      <t>（只加0.5，细则没有的不加分）</t>
    </r>
    <r>
      <rPr>
        <sz val="12"/>
        <color theme="1"/>
        <rFont val="宋体"/>
        <charset val="134"/>
      </rPr>
      <t xml:space="preserve">
10、“爱地球，爱运动” 荧光夜跑       0.2分
11、第二届夜间超级迷宫定向赛校队选拔赛 0.2分
12、线上文体活动打卡-音乐打卡          0.2分</t>
    </r>
    <r>
      <rPr>
        <sz val="12"/>
        <color rgb="FFC00000"/>
        <rFont val="宋体"/>
        <charset val="134"/>
      </rPr>
      <t>（算集体活动，但已满1分）</t>
    </r>
  </si>
  <si>
    <t>27.57分</t>
  </si>
  <si>
    <t>一审：25.87</t>
  </si>
  <si>
    <t>周聪煜</t>
  </si>
  <si>
    <t>（1）党委信息中心党建部工作人员 2 分；
（2）校研会运营发展部工作人员 1 分（已减半）；
（3）第 94 期入党积极分子督导员、优秀督导员0.7 分（0.5+0.2）；
（4）参加 2022 年 11 月 2 日食品大讲堂 0.2 分；
（5）参加 2022 年 11 月 10 日专利辅导讲座 0.2 分；
（6）参与 2022 年11 月 27 日心理健康讲座 0.2 分；
（7）参与 2022 年 12 月 14 日广东农产品加工产业发展现状与趋势讲座 0.2 分；
（8）参与食品学院第十七次研究生代表大会 0.2 分；
（9）参与第九届“华农之星”进社区巡回报告活动 0.2 分；
（10）参与第十三届迎新杯书画大赛 0.2 分；
（11）参与2022-2023 年华南农业大学研究生线上宿舍打卡活动 0.2 分；
（12）参与2023 年 4 月 20 日电信网络诈骗研究生专场宣讲会 0.2 分；
（13）所在团支部被评为“先进团支部” 0.25 分</t>
  </si>
  <si>
    <t>优秀督导员只加0.5，优秀督导员算集体活动，集体活动上限一分，院运会第九名0.3参与分</t>
  </si>
  <si>
    <r>
      <rPr>
        <sz val="12"/>
        <color theme="1"/>
        <rFont val="宋体"/>
        <charset val="134"/>
      </rPr>
      <t>（1）党委信息中心党建部工作人员 2 分；
（2）校研会运营发展部工作人员 1 分（已减半）；
（3）第 94 期入党积极分子督导员、优秀督导员0.7 分（0.5+0.2）；
（4）参加 2022 年 11 月 2 日食品大讲堂 0.2 分；
（6）参与 2022 年11 月 27 日心理健康讲座 0.2 分；
（8）参与食品学院第十七次研究生代表大会 0.2 分；
（9）参与第九届“华农之星”进社区巡回报告活动 0.2 分；
（10）参与第十三届迎新杯书画大赛 0.2 分；
（11）参与2022-2023 年华南农业大学研究生线上宿舍打卡活动 0.2 分；
（12）参与2023 年 4 月 20 日电信网络诈骗研究生专场宣讲会 0 分；</t>
    </r>
    <r>
      <rPr>
        <sz val="12"/>
        <color rgb="FFFF0000"/>
        <rFont val="宋体"/>
        <charset val="134"/>
      </rPr>
      <t>（集体活动分已满上限1分）
（13）先进团支部0.25</t>
    </r>
  </si>
  <si>
    <t>（1）参与食品学院第十二届综述大赛 0.2 分</t>
  </si>
  <si>
    <r>
      <rPr>
        <sz val="12"/>
        <color theme="1"/>
        <rFont val="宋体"/>
        <charset val="134"/>
      </rPr>
      <t xml:space="preserve">（1）参与食品学院第十二届综述大赛 0.2 分
</t>
    </r>
    <r>
      <rPr>
        <sz val="12"/>
        <color rgb="FFFF0000"/>
        <rFont val="宋体"/>
        <charset val="134"/>
      </rPr>
      <t>（5）参加 2022 年 11 月 10 日专利辅导讲座 0.2 分；
（7）参与 2022 年 12 月 14 日广东农产品加工产业发展现状与趋势讲座 0.2 分；</t>
    </r>
  </si>
  <si>
    <t>（1）食品学院院运会参与女子 800 米预决赛、4×100 米接力 0.4 分；
（2）参与 2022 年食品学院研究生乒乓球队选拔赛 0.2 分；（3）参与 2022
年食品学院研究生好篮球选拔赛 0.2 分；（4）参与 2023 年第二期研究生
荧光夜跑活动 0.2 分；（5）参与易班定向越野活动，获一等奖 1 分</t>
  </si>
  <si>
    <t>（1）食品学院院运会参与女子 800 米预决赛、4×100 米接力 0.2分；
（2）参与 2022 年食品学院研究生乒乓球队选拔赛 0.2 分；
（3）参与 2022
年食品学院研究生好篮球选拔赛 0.2 分；
（4）参与 2023 年第二期研究生荧光夜跑活动 0.2 分；
（5）参与易班定向越野活动，获一等奖 1 分</t>
  </si>
  <si>
    <t>1、参加 2022 年 11 月 10 日专利辅导讲座 0.2 分和参与 2022 年 12 月 14 日广东农产品加工产业发展现状与趋势讲座属于学术讲座；2、102分集体活动分，集体活动分上限1分；3、食品学院院运会参与女子 800 米预决赛、4×100 米接力 只加一次参与分</t>
  </si>
  <si>
    <t>徐永权</t>
  </si>
  <si>
    <t xml:space="preserve">（1）“青年大学习”先进团支部 0.25分
（2）班级班长 3分
（3）食品大讲堂 0.2分
（4）四院联合心理知识竞赛 0.2分
（5）创新杯书法 0.2分
（6）线上宿舍打卡 0.2分
（7）艾滋病知识竞赛 0.2分
（8）心理健康讲座 0.2分
（9）学者面对面（关甜） 0.2分
（10）学者面对面（徐振林） 0.2分
（11）防电信网络诈骗研究生专场宣讲会 0.2分
（12）华农之星社区巡回报告活动 0.2分
</t>
  </si>
  <si>
    <t>4,25</t>
  </si>
  <si>
    <t>院运会参与活动分0.2，集体活动分上限1分</t>
  </si>
  <si>
    <r>
      <rPr>
        <sz val="12"/>
        <rFont val="宋体"/>
        <charset val="134"/>
      </rPr>
      <t>（1）“青年大学习”先进团支部 0.25分
（2）班级班长 3分
（3）</t>
    </r>
    <r>
      <rPr>
        <sz val="12"/>
        <color rgb="FFFF0000"/>
        <rFont val="宋体"/>
        <charset val="134"/>
      </rPr>
      <t>食品大讲堂 0.2分</t>
    </r>
    <r>
      <rPr>
        <sz val="12"/>
        <rFont val="宋体"/>
        <charset val="134"/>
      </rPr>
      <t xml:space="preserve">
（4）四院联合心理知识竞赛 0.2分
（5）创新杯书法 0.2分
（6）</t>
    </r>
    <r>
      <rPr>
        <sz val="12"/>
        <color rgb="FFFF0000"/>
        <rFont val="宋体"/>
        <charset val="134"/>
      </rPr>
      <t>线上宿舍打卡 0.2分
（8）心理健康讲座 0.2分</t>
    </r>
    <r>
      <rPr>
        <sz val="12"/>
        <rFont val="宋体"/>
        <charset val="134"/>
      </rPr>
      <t xml:space="preserve">
（9）</t>
    </r>
    <r>
      <rPr>
        <sz val="12"/>
        <color rgb="FFFF0000"/>
        <rFont val="宋体"/>
        <charset val="134"/>
      </rPr>
      <t>学者面对面（关甜） 0.2分
（10）学者面对面（徐振林） 0.2分
（11）防电信网络诈骗研究生专场宣讲会 0.2分
（12）华农之星社区巡回报告活动 0.2分</t>
    </r>
    <r>
      <rPr>
        <sz val="12"/>
        <rFont val="宋体"/>
        <charset val="134"/>
      </rPr>
      <t xml:space="preserve">
</t>
    </r>
  </si>
  <si>
    <t>食品微生物学进展专题86分 2学分
工业微生物育种98分 2学分
发酵工程85分 3学分
文献管理与信息分折(MOOC) 99分 2学分
高级食品化学92分 2学分
生物工程研究进展92分 3学分
试验设计与数据分析93分 2学分
工程伦理93分 2学分
硕士生英语88分 3学分
自然辩证法概论95分 1学分
新时代中国特色社会主义理论与实践94分 2学分
绩点平均分91.67  绩点平均分*0.2=18.34</t>
  </si>
  <si>
    <t xml:space="preserve">（1）食品学院第十二届综述大赛参与 0.2分
（2）专利辅导讲座 0.2分
（3）农产品加工学术讲座 0.2分
（4）文章综述大赛写作指导讲座 0.2分
（5）学术论坛 0.2分
（6）学术讲座 0.2分
</t>
  </si>
  <si>
    <t>（1）食品学院院运会参与 0.3分
（2）男子篮球队选拔赛 0.2分
（3）乒乓球队选拔 0.2分
（4）易班嘉年华定向越野一等奖 1分
（5）定向越野 0.2分
（6）荧光夜跑 0.2分</t>
  </si>
  <si>
    <t>（1）食品学院院运会参与 0.2分
（2）男子篮球队选拔赛 0.2分
（3）乒乓球队选拔 0.2分
（4）易班嘉年华定向越野一等奖 1分
（5）定向越野 0.2分
（6）荧光夜跑 0.2分</t>
  </si>
  <si>
    <t>1、艾滋病知识竞赛不加分 2、集体活动上限1分，现1.4，扣除0.4 3、食品学院院运会参与分0.2</t>
  </si>
  <si>
    <t>劳颖仪</t>
  </si>
  <si>
    <t>（1）团委工作人员 2分
（2）红旗团委    0.25分
（3）优秀工作人员    1分
（4）先进团支部  0.25分
（5）防电信诈骗讲座 0.2分
（6）第一届乡村振兴志愿服务技能大赛 0.2分
（7）二十大精神知识竞赛 0.2分
（8）齐心战“疫”，感谢有你活动 0.2分 
（9）3月30日学者面对面讲座 0.2分
（10）心理健康讲座 0.2分
（11）2022-2023华南农业大学研究生线上宿舍打卡0.2分</t>
  </si>
  <si>
    <t xml:space="preserve">（1）团委工作人员 2分
（2）红旗团委    0.25分
（3）优秀工作人员    1分
（4）先进团支部  0.25分
（5）防电信诈骗讲座 0.2分
（6）第一届乡村振兴志愿服务技能大赛 0.2分
（7）二十大精神知识竞赛 0.2分
（8）齐心战“疫”，感谢有你活动 0.2分 
（9）3月30日学者面对面讲座 0.2分
</t>
  </si>
  <si>
    <t>（1）食品科学与工程文献综述与专题讨论 2学分 88分
（2）茶饮料植物资源及利用研究 2学分 92分
（3）实验数据分析与处理 2学分 92分
（4）网络信息资源检索与利用 1学分 88分
（5）研究生学术与职业素养讲座（MOOC） 3学分 87分
（6）食品加工与贮运专题 3学分 91分
（7）食品质量安全控制与案例分析 3学分 85分
（8）现代农业创新与乡村振兴战略 2学分 97分
（9）硕士生英语 3学分 90分
（10）自然辩证法概论 1学分 95分
（11）新时代中国特色社会主义理论与实践 2学分 94分
（12）科研伦理与学术规范（MOOC） 1学分 94分
绩点平均分89.67
学业成绩:18.10</t>
  </si>
  <si>
    <t>（1）食品学院第十二届综述大赛 0.2分
（2）专利辅导讲座 0.2分</t>
  </si>
  <si>
    <t>（1）参与食品学院女子篮球选拔 0.2分
（2）参与食品学院乒乓球选拔 0.2分
（3）定向越野初赛 0.3分
（4）食品学院院运会铅球项目比赛  0.3分
（5）三下乡  0.5分
（6）“三下乡”实践队伍获校级、省级重点团队并被南方+报道 1.5分
（7）院定向越野选拔赛 0.2分
（8）第二届夜间超级迷宫定向越野暨校队选拔赛 0.3分</t>
  </si>
  <si>
    <t>（1）参与食品学院女子篮球选拔 0.2分
（2）参与食品学院乒乓球选拔 0.2分
（3）定向越野初赛 0.2分
（4）食品学院院运会铅球项目比赛  0.2分
（5）三下乡  0.5分
（6）“三下乡”实践队伍获校级、省级重点团队并被南方+报道 1.5分
（7）院定向越野选拔赛 0.2分
（8）第二届夜间超级迷宫定向越野暨校队选拔赛 0.2分</t>
  </si>
  <si>
    <t>（1）参与食品学院女子篮球选拔 0.2分
（2）参与食品学院乒乓球选拔 0.2分
（3）定向越野初赛 0.2分
（4）食品学院院运会铅球项目比赛  0.2分
（6）“三下乡”实践队伍获校级、省级重点团队并被南方+报道 1.5分
（7）院定向越野选拔赛 0.2分
（8）第二届夜间超级迷宫定向越野暨校队选拔赛 0.2分</t>
  </si>
  <si>
    <t>周丽珊</t>
  </si>
  <si>
    <t>黄菲</t>
  </si>
  <si>
    <t>（1） 班级班长 3分 
（2） 2022-2023学年先进团支部 0.25分
（3） 华南农业大学第三十二次研究生代表大会代表团 0.2分
（4） 食品安全科普大赛讲座 0.2分
（5） 防电信诈骗讲座 0.2分
（6） “华农之星”进社区巡回报告活动 0.2分
（7） 心理健康讲座 0.2分
（8） 宿舍打卡 0.2分
（9） 新生辩论赛 0.2分</t>
  </si>
  <si>
    <t xml:space="preserve">（1） 班级班长 3分 
（2） 2022-2023学年先进团支部 0.25分
（3） 华南农业大学第三十二次研究生代表大会代表团 0.2分
（4） 食品安全科普大赛讲座 0.2分
（5） 防电信诈骗讲座 0.2分
（6） “华农之星”进社区巡回报告活动 0.2分
（7） 心理健康讲座 0.2分
</t>
  </si>
  <si>
    <t>食品生物技术专题与研究进展：成绩：83 学分：2
食品微生物学进展专题：成绩：93 学分：2
工业微生物育种：成绩：98 学分：2
食品加工过程模拟-优化-控制：成绩：86 学分：3
食品加工与贮运专题：成绩：86 学分：3
食品质量安全控制与案例分析：成绩：90 学分：3
现代农业创新与乡村振兴战略：成绩：96 学分：2
硕士生英语：成绩：90 学分：3
自然辩证法概论：成绩：93 学分：1
新时代中国特色社会主义理论与实践：成绩：89 学分：2
科研伦理与学术规范《MOOC) ：成绩：94 学分：1</t>
  </si>
  <si>
    <t>1）食品学院实验技能创新大赛参赛 0.2分
（2）高福学术讲座 0.2分
（3）研究生学术论坛决赛 0.2分
（4）食品学院第十二届综述大赛 0.2分
（5）广东农产品加工产业发展现状与趋势讲座名单 0.2分
（6）2022年11月10月专利讲座 0.2分</t>
  </si>
  <si>
    <t>（1） 参与食品学院院运会 0.3分
（2） 乒乓球选拔赛 0.2分
（3） 荧光跑第二期 0.2分
（4） 易班定向越野一等奖 1分
（5） 趣味运动 0.2分
（6） 院定向越野团体赛选拔赛 0.2分</t>
  </si>
  <si>
    <t>（1） 参与食品学院院运会 0.2分
（2） 乒乓球选拔赛 0.2分
（3） 荧光跑第二期 0.2分
（4） 易班定向越野一等奖 1分
（5） 趣味运动 0.2分
（6） 院定向越野团体赛选拔赛 0.2分</t>
  </si>
  <si>
    <t>20223141021</t>
  </si>
  <si>
    <t>蒋玉珍</t>
  </si>
  <si>
    <t>(1)2022-2023年华南农业大学研究生线上宿舍打卡活动 0.2分
(2)2022.11.27心理健康讲座 0.2分
(3)4.20防电信诈骗讲座 0.2分
(4)第十一届校清廉社专题讲座第一场 0.2分
(5)第十一届校清廉社专题讲座第二场 0.2分
(6)第十一届校清廉社专题讲座第三场 0.2分
(7)先进团支部 0.25分</t>
  </si>
  <si>
    <r>
      <rPr>
        <sz val="12"/>
        <color theme="1"/>
        <rFont val="宋体"/>
        <charset val="134"/>
      </rPr>
      <t>1.45</t>
    </r>
    <r>
      <rPr>
        <sz val="12"/>
        <color rgb="FFC00000"/>
        <rFont val="宋体"/>
        <charset val="134"/>
      </rPr>
      <t>（一审：1.25）</t>
    </r>
  </si>
  <si>
    <r>
      <rPr>
        <sz val="12"/>
        <color theme="1"/>
        <rFont val="宋体"/>
        <charset val="134"/>
      </rPr>
      <t xml:space="preserve">(1)2022-2023年华南农业大学研究生线上宿舍打卡活动 0.2分
(2)2022.11.27心理健康讲座 0.2分
(3)4.20防电信诈骗讲座 0.2分
(4)第十一届校清廉社专题讲座第一场 0.2分
(5)第十一届校清廉社专题讲座第二场 0.2分
</t>
    </r>
    <r>
      <rPr>
        <sz val="12"/>
        <color rgb="FFC00000"/>
        <rFont val="宋体"/>
        <charset val="134"/>
      </rPr>
      <t>(6)第十一届校清廉社专题讲座第三场 0.2分（上限1分）</t>
    </r>
    <r>
      <rPr>
        <sz val="12"/>
        <color theme="1"/>
        <rFont val="宋体"/>
        <charset val="134"/>
      </rPr>
      <t xml:space="preserve">
(7)先进团支部 0.25分</t>
    </r>
  </si>
  <si>
    <r>
      <rPr>
        <sz val="12"/>
        <color theme="1"/>
        <rFont val="宋体"/>
        <charset val="134"/>
      </rPr>
      <t xml:space="preserve">(1)2022-2023年华南农业大学研究生线上宿舍打卡活动 0.2分
(2)2022.11.27心理健康讲座 0.2分
(3)4.20防电信诈骗讲座 0.2分
(4)第十一届校清廉社专题讲座第一场 0.2分
(5)第十一届校清廉社专题讲座第二场 0.2分
</t>
    </r>
    <r>
      <rPr>
        <sz val="12"/>
        <color rgb="FFC00000"/>
        <rFont val="宋体"/>
        <charset val="134"/>
      </rPr>
      <t>(6)第十一届校清廉社专题讲座第三场 0.2分（清廉活动一届只能算一次）</t>
    </r>
    <r>
      <rPr>
        <sz val="12"/>
        <color theme="1"/>
        <rFont val="宋体"/>
        <charset val="134"/>
      </rPr>
      <t xml:space="preserve">
(7)先进团支部 0.25分</t>
    </r>
  </si>
  <si>
    <t>动物微生态与肠道免疫    2   96
天然产物化学   2  88
食品科学与工程文献综述与专题讨论 2 91
研究生学术与职业素养讲座（MOOC） 3   86
现代农业创新与乡村振兴战略  2  95
食品加工与贮运专题   3    96
食品质量安全控制与案例分析  3   81
硕士生英语     3  90
马克思主义与社会科学方法论  1  85
新时代中国特色社会主义理论与实践 2 92
科研伦理与学术规范（MOOC） 1  91</t>
  </si>
  <si>
    <t>（1）北大核心（标题 响应面优化蛹虫草粗多糖提取工艺及抗氧化能力研究，期刊名 食品科技，接收年月2023年7月，作者排序第1）5分 
（2）食品学院第2023年综述大赛参与 0.2分
（3）2023年“创客杯”大学生创业大赛参与 0.2分</t>
  </si>
  <si>
    <t>（1）2022食品学院研究生女子乒乓球选拔赛 0.2分
（2）定向越野初赛 男女团体赛 0.2分
（3）2023年华南农业大学研究生趣味运动会 0.2分</t>
  </si>
  <si>
    <t>一审：25.24</t>
  </si>
  <si>
    <t>徐玉洁</t>
  </si>
  <si>
    <t>5.5-0.45</t>
  </si>
  <si>
    <r>
      <rPr>
        <sz val="12"/>
        <color theme="1"/>
        <rFont val="宋体"/>
        <charset val="134"/>
      </rPr>
      <t xml:space="preserve">（1）院级优秀工作人员 0.5分；
（2）先进团支部 0.25分；
</t>
    </r>
    <r>
      <rPr>
        <sz val="12"/>
        <color rgb="FFFF0000"/>
        <rFont val="宋体"/>
        <charset val="134"/>
      </rPr>
      <t>（3）优秀学员 0.25；</t>
    </r>
    <r>
      <rPr>
        <sz val="12"/>
        <color theme="1"/>
        <rFont val="宋体"/>
        <charset val="134"/>
      </rPr>
      <t xml:space="preserve">
（4）研究生会工作人员 2分；
（5）班委 1分；
（6）非学术类讲座 1分；
校团委举办的5场讲座。
（7）心理知识竞赛优秀奖 0.2分；
</t>
    </r>
    <r>
      <rPr>
        <sz val="12"/>
        <color rgb="FFFF0000"/>
        <rFont val="宋体"/>
        <charset val="134"/>
      </rPr>
      <t>（8）线上国家知识竞赛优秀奖 0.2分。</t>
    </r>
    <r>
      <rPr>
        <sz val="12"/>
        <color theme="1"/>
        <rFont val="宋体"/>
        <charset val="134"/>
      </rPr>
      <t xml:space="preserve">
（9）班级联动0.1分</t>
    </r>
  </si>
  <si>
    <t xml:space="preserve">（1）院级优秀工作人员 0.5分；
（2）先进团支部 0.25分；
（4）研究生会工作人员 2分；
（5）班委 1分；
（6）非学术类讲座 1分；
校团委举办的5场讲座。
（7）心理知识竞赛优秀奖 0.2分；
（9）班级联动0.1分
</t>
  </si>
  <si>
    <t xml:space="preserve">（1）院级优秀工作人员 0.5分；
（2）先进团支部 0.25分；
（4）研究生会工作人员 2分；
（5）班委 1分；
（6）非学术类讲座 1分；
校团委举办的5场讲座。
（7）心理知识竞赛优秀奖 0.2分；
</t>
  </si>
  <si>
    <t>2146÷24×0.2=17.88333 分</t>
  </si>
  <si>
    <t xml:space="preserve">（1）食品学院第十二届综述大赛参与 0.2分；
（2）学术讲座 0.2分。
12.14 农产品加工学术讲座。
</t>
  </si>
  <si>
    <t>2-0.2</t>
  </si>
  <si>
    <r>
      <rPr>
        <sz val="12"/>
        <color theme="1"/>
        <rFont val="宋体"/>
        <charset val="134"/>
      </rPr>
      <t xml:space="preserve">（1）参与食品学院院运会跳远项目比赛  0.2分； 
（2）第二期荧光夜跑参与奖 0.2分；
（3）乒乓球选拔赛 参与奖0.2分；
（4）食品学院定向越野选拔赛参与奖 0.2分；
（4）定向越野——三等奖 0.5分；
</t>
    </r>
    <r>
      <rPr>
        <sz val="12"/>
        <color rgb="FFFF0000"/>
        <rFont val="宋体"/>
        <charset val="134"/>
      </rPr>
      <t>（5）国家安全日游园会 一等奖 0.2分；</t>
    </r>
    <r>
      <rPr>
        <sz val="12"/>
        <color theme="1"/>
        <rFont val="宋体"/>
        <charset val="134"/>
      </rPr>
      <t xml:space="preserve">
（6）三下乡活动 0.5分。
</t>
    </r>
  </si>
  <si>
    <t xml:space="preserve">（1）参与食品学院院运会跳远项目比赛  0.2分； 
（2）第二期荧光夜跑参与奖 0.2分；
（3）乒乓球选拔赛 参与奖0.2分；
（4）食品学院定向越野选拔赛参与奖 0.2分；
（4）定向越野——三等奖 0.5分；
（6）三下乡活动 0.5分。
</t>
  </si>
  <si>
    <t>1.优秀学员不加分，
2.线上国家知识竞赛优秀奖不加分
3.（5）国家安全日游园会 一等奖 0.2分属于集体活动但是已满1分所以不加分。</t>
  </si>
  <si>
    <t>20223185077</t>
  </si>
  <si>
    <t>袁露</t>
  </si>
  <si>
    <t>13697749950</t>
  </si>
  <si>
    <r>
      <rPr>
        <sz val="12"/>
        <color theme="1"/>
        <rFont val="宋体"/>
        <charset val="134"/>
      </rPr>
      <t>（1）班级组织委员 2分；（2）参加四院联合心理知识竞赛 0.2分；
（3）担任学院督导员</t>
    </r>
    <r>
      <rPr>
        <strike/>
        <sz val="12"/>
        <color theme="1"/>
        <rFont val="宋体"/>
        <charset val="134"/>
      </rPr>
      <t>0.5分</t>
    </r>
    <r>
      <rPr>
        <sz val="12"/>
        <color theme="1"/>
        <rFont val="宋体"/>
        <charset val="134"/>
      </rPr>
      <t>；</t>
    </r>
    <r>
      <rPr>
        <sz val="12"/>
        <color rgb="FFFF0000"/>
        <rFont val="宋体"/>
        <charset val="134"/>
      </rPr>
      <t>按次计分0.2分 复审更新证明材料</t>
    </r>
    <r>
      <rPr>
        <sz val="12"/>
        <color theme="1"/>
        <rFont val="宋体"/>
        <charset val="134"/>
      </rPr>
      <t>（4）先进团支部 0.25分（5）“学习二十大、永远跟党走、奋进新征程”主题 手账创作活动获三等奖  0.3分
（6）学者面对面讲座1 0.2分 （7）学者面对面讲座2 0.2分    （8）电信网络诈骗研究生专场宣讲会 0.2分  （9）研究生线上宿舍打卡活动 0.2分</t>
    </r>
  </si>
  <si>
    <t>工业微生物育种2学分98分；食品质量安全检测新技术进展 2学分86分；食品与健康及保健食品开发趋势专题 2学分 92分；文献管理与信息分析(MOOC)2学分 90分；食品加工与贮运专题3学分 92分；生物工程综合实验3学分 98分；试验设计与数据分析2学分 90分；工程伦理2学分 88分；硕士生英语3学分 99分；自然辩证法概论1学分 91分；新时代中国特色社会主义理论与实践2学分 94分</t>
  </si>
  <si>
    <t>1）食品学院第十二届综述大赛参与 0.2分（2）第十七期食品大讲堂 0.2分 （3）营养讲座参与 0.2分 （4）专利辅导讲座 0.2分 （5）食品安全科普作品创作大赛  0.2分 （6）参加实验技能创新大赛 0.2分
（7）“丁颖杯”发明创意大赛 0.2分</t>
  </si>
  <si>
    <r>
      <rPr>
        <sz val="12"/>
        <color theme="1"/>
        <rFont val="宋体"/>
        <charset val="134"/>
      </rPr>
      <t xml:space="preserve">（1）定向越野  0.3分；（2）荧光夜跑 </t>
    </r>
    <r>
      <rPr>
        <strike/>
        <sz val="12"/>
        <color theme="1"/>
        <rFont val="宋体"/>
        <charset val="134"/>
      </rPr>
      <t>0.3分</t>
    </r>
    <r>
      <rPr>
        <sz val="12"/>
        <color theme="1"/>
        <rFont val="宋体"/>
        <charset val="134"/>
      </rPr>
      <t>；</t>
    </r>
    <r>
      <rPr>
        <sz val="12"/>
        <color rgb="FFFF0000"/>
        <rFont val="宋体"/>
        <charset val="134"/>
      </rPr>
      <t>0.2分</t>
    </r>
    <r>
      <rPr>
        <sz val="12"/>
        <color theme="1"/>
        <rFont val="宋体"/>
        <charset val="134"/>
      </rPr>
      <t xml:space="preserve">（3）乒乓球选拔赛  </t>
    </r>
    <r>
      <rPr>
        <strike/>
        <sz val="12"/>
        <color theme="1"/>
        <rFont val="宋体"/>
        <charset val="134"/>
      </rPr>
      <t xml:space="preserve"> 0.3分</t>
    </r>
    <r>
      <rPr>
        <sz val="12"/>
        <color theme="1"/>
        <rFont val="宋体"/>
        <charset val="134"/>
      </rPr>
      <t>；</t>
    </r>
    <r>
      <rPr>
        <sz val="12"/>
        <color rgb="FFFF0000"/>
        <rFont val="宋体"/>
        <charset val="134"/>
      </rPr>
      <t>0.2分</t>
    </r>
    <r>
      <rPr>
        <sz val="12"/>
        <color theme="1"/>
        <rFont val="宋体"/>
        <charset val="134"/>
      </rPr>
      <t>（4）女子立定跳远  0.3分 （5）参加第九届“华农之星”进社区巡回报告活动 0.2分</t>
    </r>
  </si>
  <si>
    <t>（1）定向越野  0.3分；（2）荧光夜跑 0.3分；（3）乒乓球选拔赛   0.3分；（4）女子立定跳远  0.3分 （5）参加第九届“华农之星”进社区巡回报告活动 0.2分</t>
  </si>
  <si>
    <r>
      <rPr>
        <sz val="12"/>
        <color theme="1"/>
        <rFont val="宋体"/>
        <charset val="134"/>
      </rPr>
      <t>（1）定向越野  0.2分；（2）荧光夜跑</t>
    </r>
    <r>
      <rPr>
        <sz val="12"/>
        <color rgb="FFFF0000"/>
        <rFont val="宋体"/>
        <charset val="134"/>
      </rPr>
      <t>0.2分</t>
    </r>
    <r>
      <rPr>
        <sz val="12"/>
        <color theme="1"/>
        <rFont val="宋体"/>
        <charset val="134"/>
      </rPr>
      <t xml:space="preserve">（3）乒乓球选拔赛 </t>
    </r>
    <r>
      <rPr>
        <sz val="12"/>
        <color rgb="FFFF0000"/>
        <rFont val="宋体"/>
        <charset val="134"/>
      </rPr>
      <t>0.2分</t>
    </r>
    <r>
      <rPr>
        <sz val="12"/>
        <color theme="1"/>
        <rFont val="宋体"/>
        <charset val="134"/>
      </rPr>
      <t>（4）女子立定跳远  0.2分 （5）参加第九届“华农之星”进社区巡回报告活动 0.2分</t>
    </r>
  </si>
  <si>
    <t>王钿钿</t>
  </si>
  <si>
    <t>（1）党委信息中心研究生党建部干事 2分；
（2）党务信息中心优秀工作人员 0.5分；
（3）“学习二十大、永远跟党走、奋进新征程”主题手账创作活动 二等奖 0.4分；
（4）参加防电信诈骗宣讲 0.2分；
（5）参与食品安全科普作品创新大赛 0.2分；
（6）参与学者面对面 0.2分；
（7）功能食品研究生第二党支部被评选为“食品学院优秀党支部” 0.25分；
（8）食品学院研究生2022级硕士5班支部委员会被评选为“先进团支部” 0.25分。</t>
  </si>
  <si>
    <r>
      <rPr>
        <sz val="12"/>
        <color theme="1"/>
        <rFont val="宋体"/>
        <charset val="134"/>
      </rPr>
      <t>食品添加剂研究专题</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93
高级食品化学</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92
食品与健康及保健食品开发趋势专题</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94
功能性食品评价学</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90
实验动物学</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97
食品加工与贮运专题</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96
食品质量安全控制与案例分析</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88
现代农业创新与乡村振兴战略</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92
硕士生英语</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90
自然辩证法概论</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92
新时代中国特色社会主义理论与实践</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91
科研伦理与学术规范《MOOC)</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92</t>
    </r>
  </si>
  <si>
    <r>
      <rPr>
        <sz val="12"/>
        <rFont val="宋体"/>
        <charset val="134"/>
      </rPr>
      <t>食品添加剂研究专题</t>
    </r>
    <r>
      <rPr>
        <sz val="12"/>
        <rFont val="Arial"/>
        <family val="2"/>
      </rPr>
      <t xml:space="preserve">	</t>
    </r>
    <r>
      <rPr>
        <sz val="12"/>
        <rFont val="宋体"/>
        <charset val="134"/>
      </rPr>
      <t>2</t>
    </r>
    <r>
      <rPr>
        <sz val="12"/>
        <rFont val="Arial"/>
        <family val="2"/>
      </rPr>
      <t xml:space="preserve">	</t>
    </r>
    <r>
      <rPr>
        <sz val="12"/>
        <rFont val="宋体"/>
        <charset val="134"/>
      </rPr>
      <t>93
高级食品化学</t>
    </r>
    <r>
      <rPr>
        <sz val="12"/>
        <rFont val="Arial"/>
        <family val="2"/>
      </rPr>
      <t xml:space="preserve">	</t>
    </r>
    <r>
      <rPr>
        <sz val="12"/>
        <rFont val="宋体"/>
        <charset val="134"/>
      </rPr>
      <t>2</t>
    </r>
    <r>
      <rPr>
        <sz val="12"/>
        <rFont val="Arial"/>
        <family val="2"/>
      </rPr>
      <t xml:space="preserve">	</t>
    </r>
    <r>
      <rPr>
        <sz val="12"/>
        <rFont val="宋体"/>
        <charset val="134"/>
      </rPr>
      <t>92
食品与健康及保健食品开发趋势专题</t>
    </r>
    <r>
      <rPr>
        <sz val="12"/>
        <rFont val="Arial"/>
        <family val="2"/>
      </rPr>
      <t xml:space="preserve">	</t>
    </r>
    <r>
      <rPr>
        <sz val="12"/>
        <rFont val="宋体"/>
        <charset val="134"/>
      </rPr>
      <t>2</t>
    </r>
    <r>
      <rPr>
        <sz val="12"/>
        <rFont val="Arial"/>
        <family val="2"/>
      </rPr>
      <t xml:space="preserve">	</t>
    </r>
    <r>
      <rPr>
        <sz val="12"/>
        <rFont val="宋体"/>
        <charset val="134"/>
      </rPr>
      <t>94
功能性食品评价学</t>
    </r>
    <r>
      <rPr>
        <sz val="12"/>
        <rFont val="Arial"/>
        <family val="2"/>
      </rPr>
      <t xml:space="preserve">	</t>
    </r>
    <r>
      <rPr>
        <sz val="12"/>
        <rFont val="宋体"/>
        <charset val="134"/>
      </rPr>
      <t>1</t>
    </r>
    <r>
      <rPr>
        <sz val="12"/>
        <rFont val="Arial"/>
        <family val="2"/>
      </rPr>
      <t xml:space="preserve">	</t>
    </r>
    <r>
      <rPr>
        <sz val="12"/>
        <rFont val="宋体"/>
        <charset val="134"/>
      </rPr>
      <t>90
实验动物学</t>
    </r>
    <r>
      <rPr>
        <sz val="12"/>
        <rFont val="Arial"/>
        <family val="2"/>
      </rPr>
      <t xml:space="preserve">	</t>
    </r>
    <r>
      <rPr>
        <sz val="12"/>
        <rFont val="宋体"/>
        <charset val="134"/>
      </rPr>
      <t>2</t>
    </r>
    <r>
      <rPr>
        <sz val="12"/>
        <rFont val="Arial"/>
        <family val="2"/>
      </rPr>
      <t xml:space="preserve">	</t>
    </r>
    <r>
      <rPr>
        <sz val="12"/>
        <rFont val="宋体"/>
        <charset val="134"/>
      </rPr>
      <t>97
食品加工与贮运专题</t>
    </r>
    <r>
      <rPr>
        <sz val="12"/>
        <rFont val="Arial"/>
        <family val="2"/>
      </rPr>
      <t xml:space="preserve">	</t>
    </r>
    <r>
      <rPr>
        <sz val="12"/>
        <rFont val="宋体"/>
        <charset val="134"/>
      </rPr>
      <t>3</t>
    </r>
    <r>
      <rPr>
        <sz val="12"/>
        <rFont val="Arial"/>
        <family val="2"/>
      </rPr>
      <t xml:space="preserve">	</t>
    </r>
    <r>
      <rPr>
        <sz val="12"/>
        <rFont val="宋体"/>
        <charset val="134"/>
      </rPr>
      <t>96
食品质量安全控制与案例分析</t>
    </r>
    <r>
      <rPr>
        <sz val="12"/>
        <rFont val="Arial"/>
        <family val="2"/>
      </rPr>
      <t xml:space="preserve">	</t>
    </r>
    <r>
      <rPr>
        <sz val="12"/>
        <rFont val="宋体"/>
        <charset val="134"/>
      </rPr>
      <t>3</t>
    </r>
    <r>
      <rPr>
        <sz val="12"/>
        <rFont val="Arial"/>
        <family val="2"/>
      </rPr>
      <t xml:space="preserve">	</t>
    </r>
    <r>
      <rPr>
        <sz val="12"/>
        <rFont val="宋体"/>
        <charset val="134"/>
      </rPr>
      <t>88
现代农业创新与乡村振兴战略</t>
    </r>
    <r>
      <rPr>
        <sz val="12"/>
        <rFont val="Arial"/>
        <family val="2"/>
      </rPr>
      <t xml:space="preserve">	</t>
    </r>
    <r>
      <rPr>
        <sz val="12"/>
        <rFont val="宋体"/>
        <charset val="134"/>
      </rPr>
      <t>2</t>
    </r>
    <r>
      <rPr>
        <sz val="12"/>
        <rFont val="Arial"/>
        <family val="2"/>
      </rPr>
      <t xml:space="preserve">	</t>
    </r>
    <r>
      <rPr>
        <sz val="12"/>
        <rFont val="宋体"/>
        <charset val="134"/>
      </rPr>
      <t>92
硕士生英语</t>
    </r>
    <r>
      <rPr>
        <sz val="12"/>
        <rFont val="Arial"/>
        <family val="2"/>
      </rPr>
      <t xml:space="preserve">	</t>
    </r>
    <r>
      <rPr>
        <sz val="12"/>
        <rFont val="宋体"/>
        <charset val="134"/>
      </rPr>
      <t>3</t>
    </r>
    <r>
      <rPr>
        <sz val="12"/>
        <rFont val="Arial"/>
        <family val="2"/>
      </rPr>
      <t xml:space="preserve">	</t>
    </r>
    <r>
      <rPr>
        <sz val="12"/>
        <rFont val="宋体"/>
        <charset val="134"/>
      </rPr>
      <t>90
自然辩证法概论</t>
    </r>
    <r>
      <rPr>
        <sz val="12"/>
        <rFont val="Arial"/>
        <family val="2"/>
      </rPr>
      <t xml:space="preserve">	</t>
    </r>
    <r>
      <rPr>
        <sz val="12"/>
        <rFont val="宋体"/>
        <charset val="134"/>
      </rPr>
      <t>1</t>
    </r>
    <r>
      <rPr>
        <sz val="12"/>
        <rFont val="Arial"/>
        <family val="2"/>
      </rPr>
      <t xml:space="preserve">	</t>
    </r>
    <r>
      <rPr>
        <sz val="12"/>
        <rFont val="宋体"/>
        <charset val="134"/>
      </rPr>
      <t>92
新时代中国特色社会主义理论与实践</t>
    </r>
    <r>
      <rPr>
        <sz val="12"/>
        <rFont val="Arial"/>
        <family val="2"/>
      </rPr>
      <t xml:space="preserve">	</t>
    </r>
    <r>
      <rPr>
        <sz val="12"/>
        <rFont val="宋体"/>
        <charset val="134"/>
      </rPr>
      <t>2</t>
    </r>
    <r>
      <rPr>
        <sz val="12"/>
        <rFont val="Arial"/>
        <family val="2"/>
      </rPr>
      <t xml:space="preserve">	</t>
    </r>
    <r>
      <rPr>
        <sz val="12"/>
        <rFont val="宋体"/>
        <charset val="134"/>
      </rPr>
      <t>91
科研伦理与学术规范《MOOC)</t>
    </r>
    <r>
      <rPr>
        <sz val="12"/>
        <rFont val="Arial"/>
        <family val="2"/>
      </rPr>
      <t xml:space="preserve">	</t>
    </r>
    <r>
      <rPr>
        <sz val="12"/>
        <rFont val="宋体"/>
        <charset val="134"/>
      </rPr>
      <t>1</t>
    </r>
    <r>
      <rPr>
        <sz val="12"/>
        <rFont val="Arial"/>
        <family val="2"/>
      </rPr>
      <t xml:space="preserve">	</t>
    </r>
    <r>
      <rPr>
        <sz val="12"/>
        <rFont val="宋体"/>
        <charset val="134"/>
      </rPr>
      <t>92</t>
    </r>
  </si>
  <si>
    <t>（1）参加食品大讲堂第十七期学术讲座 0.2分；
（2）参加农产品加工学术讲座 0.2分；9
（3）参与食品学院第十二届综述大赛 0.2分</t>
  </si>
  <si>
    <t>（1）参与院篮球女子选拔赛 0.2分；
（2）参与院乒乓球女子选拔赛 0.2分；
（3）参加院运会提前赛（仰卧起坐）0.2分；
（4）参加校乒乓球新生杯选拔赛 0.2分；
（5）易班定向越野“一等奖” 1分；
参加趣味运动会 0.2分。</t>
  </si>
  <si>
    <t>（1）参与院篮球女子选拔赛 0.2分；
（2）参与院乒乓球女子选拔赛 0.2分；
（3）参加院运会提前赛（仰卧起坐）0.2分；
（4）参加校乒乓球新生杯选拔赛 0.2分；
（5）易班定向越野“一等奖” 1分；
（6）参加趣味运动会 0.2分</t>
  </si>
  <si>
    <t>体育分，第4-6点缺少纸质版证明材料</t>
  </si>
  <si>
    <t>郑红莉</t>
  </si>
  <si>
    <t>(1) 团委工作人员 2分
(2) 红旗团委    0.25分
(3) 先进团支部  0.25分
(4) 线上宿舍打卡活动证明  0.2分
(5) 防电信诈骗讲座        0.2分
(6) 第一届乡村振兴志愿服务技能大赛 0.2分           （7）二十大精神易班知识竞赛 0.2分</t>
  </si>
  <si>
    <t>三下乡需提供表彰证明</t>
  </si>
  <si>
    <r>
      <rPr>
        <sz val="12"/>
        <rFont val="宋体"/>
        <charset val="134"/>
      </rPr>
      <t xml:space="preserve">(1) 团委工作人员 2分
(2) 红旗团委    0.25分
(3) 先进团支部  0.25分
(4) 线上宿舍打卡活动证明  0.2分
(5) 防电信诈骗讲座        0.2分
(6) 第一届乡村振兴志愿服务技能大赛 0.2分        
（7）二十大精神易班知识竞赛 0分
</t>
    </r>
    <r>
      <rPr>
        <sz val="12"/>
        <color rgb="FFFF0000"/>
        <rFont val="宋体"/>
        <charset val="134"/>
      </rPr>
      <t>（6） 线上体育打卡                    0.2</t>
    </r>
    <r>
      <rPr>
        <sz val="12"/>
        <rFont val="宋体"/>
        <charset val="134"/>
      </rPr>
      <t>分</t>
    </r>
  </si>
  <si>
    <t xml:space="preserve">（1） 食品微生物基因工程实验技术 3学分 96分
（2） 发酵工程 3学分87分 
（3） 高级食品化学 2学分 89分
（4） 信息检索与文献写作 1学分 83分
（5） 食品加工与贮运专题 3学分 90分
（6） 食品质量安全控制与案例分析 3学分 80分
（7） 现代农业创新与乡村振兴战略 2学分 91分
（8） 硕士生英语 3学分 90分
（9） 自然辩证法概论 1学分 95分
（10） 新时代中国特色社会主义理论与实践 2学分 94分
（11） 科研伦理与学术规范（MOOC） 1学分 97分
</t>
  </si>
  <si>
    <t>（1） 综述大赛 0.2分
（2） 学者面对面 0.2分</t>
  </si>
  <si>
    <t>（1） 参与食品学院院运会立定跳远项目比赛  0.3分；
（2） 参与食品学院乒乓球院队选拔      0.2分
（3） 易班定向越野三等奖              0.5分
（4） 院际杯足球赛                    0.2分
（5） 女足杯亚军                      1.6分
（6） 线上体育打卡                    0.2分
（7） 定向越野初赛                    0.2分
（8） 三下乡                          0.5分
（9） “三下乡”社会实践队伍获省级重点队伍 1分</t>
  </si>
  <si>
    <t>（1） 参与食品学院院运会立定跳远项目比赛  0.2分；
（2） 参与食品学院乒乓球院队选拔      0.2分
（3） 易班定向越野三等奖              0.5分
（4） 院际杯足球赛                    0.2分
（5） 女足杯亚军                      1.6分
（7） 定向越野初赛                    0.2分
（8） 三下乡                          0.5分</t>
  </si>
  <si>
    <t>1、二十大精神易班知识竞赛没有姓名；2、线上体育打卡属于集体活动3、参与食品学院院运会立定跳远项目比赛  参与分加0.2；4、“三下乡”社会实践队伍获省级重点队伍不加分（三下乡需提供表彰证明）</t>
  </si>
  <si>
    <t>李婷</t>
  </si>
  <si>
    <t xml:space="preserve">（1） 班级宣传委员+院团委组织部工作人员，3分
（2） 2022-2023学年度获评“红旗团委”荣誉，0.25分
（3） 2021-2022年度获食品学院院级“优秀共青团员”荣誉，1分
（4） 2022-2023学年获评食品学院研究生“青年大学习”先进团支部团员荣誉，0.25分
（5） 《学者面对面讲座》，0.2分
（6） 《心理健康讲座》，0.2分
（7） 《防电信网络诈骗研究生专场宣讲会》，0.2分
（8） 《食品安全科普作品创作大赛》，0.2分
(9)封宿舍期间“线上文体打卡活动”音乐打卡，0.2分（10）封宿舍期间“线上文体打卡活动”体育打卡，0.2分
</t>
  </si>
  <si>
    <t xml:space="preserve">（1） 班级宣传委员+院团委组织部工作人员，3分
（2） 2022-2023学年度获评“红旗团委”荣誉，0.25分
（3） 2021-2022年度获食品学院院级“优秀共青团员”荣誉，1分
（4） 2022-2023学年获评食品学院研究生“青年大学习”先进团支部团员荣誉，0.25分
（5） 《学者面对面讲座》，0.2分
（6） 《心理健康讲座》，0.2分
（7） 《防电信网络诈骗研究生专场宣讲会》，0.2分
（8） 《食品安全科普作品创作大赛》，0.2分
(9)封宿舍期间“线上文体打卡活动”音乐打卡，0.2分
</t>
  </si>
  <si>
    <t>1）发酵工程79分,3学分（2）食品微生物学进展专题86分，2学分（3）生物工程下游技术92分，2学分（4）试验设计与数据分析90分，2学分（5）食品加工与贮运专题92分，3学分（6）食品质量安全控制与案例分析90分，3学分（7）现代农业创新与乡村振兴战略96分，2学分（8）硕士生英语92分，3学分（9）自然辩证法概论95分，1学分（10）新时代中国特色社会主义理论与实践98分，2学分
（11）科研伦理与学术规范（MOOC）93分，1分</t>
  </si>
  <si>
    <t xml:space="preserve">（1）食品学院第十二届综述大赛参与 ，0.2分（2）食品大讲堂第17期学术讲座，0.2分
</t>
  </si>
  <si>
    <t xml:space="preserve">（1）2022年食品学院研究生女子篮球选拔赛，0.2分
（2）2022年食品学院研究生乒乓球队选拔赛,0.2分
（3）2022年院运会田赛-女子铅球，0.2分
（4）乒乓球新生杯，0.2分
</t>
  </si>
  <si>
    <t>封宿舍期间“线上文体打卡活动”音乐打卡和宿舍期间“线上文体打卡活动”打卡，0.2分只加一次参与分；</t>
  </si>
  <si>
    <t>方诗会</t>
  </si>
  <si>
    <t>（1）院级优秀团干 1分（2）班级团支书 3分（3）参加2022.11.24线上文体打卡活动1次 0.2分(4)参加2022.11.27心理健康讲座一次0.2分(5)参加2023.4.20防电信网络诈骗宣讲会一次0.2分(6)先进团支部成员0.25分（7）参与2023.4.15线上国家知识竞赛 0.2</t>
  </si>
  <si>
    <t>（1）院级优秀团干 1分（2）班级团支书 3分（3）参加2022.11.24线上文体打卡活动1次 0.2分(4)参加2022.11.27心理健康讲座一次0.2分(5)参加2023.4.20防电信网络诈骗宣讲会一次0.2分(6)先进团支部成员0.25分</t>
  </si>
  <si>
    <t>（1）仪器分析92*3学分（2）食品生物技术专题与研究进展82*2学分（3）食品微生物基因工程实验技术93*3学分（4）工业微生物育种98*2学分（5）食品加工与贮运专题90*3学分（6）试验设计与数据分析91*2学分（7）高级食品化学88*2学分（8）自然辩证法概论95*1学分（9）新时代中国特色社会主义理论与实践96*2学分（10）工程伦理91*2学分（11）硕士生英语91*3学分</t>
  </si>
  <si>
    <t>（1）食品学院第十二届届综述大赛参与 0.2分，(2)参与2022.12.14农产品加工学术讲座一次0.2分</t>
  </si>
  <si>
    <t>（1）参与食品学院院运会女子4×100接力赛项目比赛 0.2分 (2)参与2022.9.23乒乓球选拔赛0.2分 (3)参与2022.11.6定向越野0.2分 (4)参与2023.4.9易班嘉年华定向越野三等奖0.5分</t>
  </si>
  <si>
    <t>参与2023.4.15线上国家知识竞赛不加分；</t>
  </si>
  <si>
    <t>张笑莹</t>
  </si>
  <si>
    <t>（1）团委组织部工作人员 2分；（2）红旗团委 0.25分；（3）先进团支部 0.25分；（4）先进党支部 0.25分；（5）防电信诈骗讲座 0.2分（6）线上文体打卡活动 0.2分；（7）心理健康讲座 0.2分；（8）生科学院毕业晚会0.2分（9）材能学院毕业晚会 0.2分</t>
  </si>
  <si>
    <t>（1）团委组织部工作人员 2分；（2）红旗团委 0.25分；（3）先进团支部 0.25分；（4）先进党支部 0.25分；（5）防电信诈骗讲座 0.2分（6）线上文体打卡活动 0.2分；（7）心理健康讲座 0.2分；（8）生科学院毕业晚会 0.2分（9）材能学院毕业晚会 0.2分</t>
  </si>
  <si>
    <r>
      <rPr>
        <sz val="12"/>
        <color theme="1"/>
        <rFont val="宋体"/>
        <charset val="134"/>
      </rPr>
      <t>（1）食品营养与功能性食品研究专题 2学分 88；（2）高级食品化学 2学分 90；（3）食品与健康及保健食品开发趋势专题 2学分 95；（4）研究生学术与职业素养讲座（MOOC） 3学分 88；（5）食品加工与贮运专题 3学分 89；（6）食品质量安全控制与案例分析 3学分 85；（7）现代农业创新与乡村振兴战略 2学分 97；（8）硕士生英语</t>
    </r>
    <r>
      <rPr>
        <sz val="12"/>
        <color theme="1"/>
        <rFont val="Arial"/>
        <family val="2"/>
      </rPr>
      <t xml:space="preserve">	</t>
    </r>
    <r>
      <rPr>
        <sz val="12"/>
        <color theme="1"/>
        <rFont val="宋体"/>
        <charset val="134"/>
      </rPr>
      <t>3学分 84；（9）自然辩证法概论 1学分 92（10）新时代中国特色社会主义理论与实践 2学分 93；（11）科研伦理与学术规范（MOOC） 1学分 99；
总分：17.96</t>
    </r>
  </si>
  <si>
    <t>（1）广东农产品加工产业发展现状与趋势讲座 0.2分（2）食品学院第十二届综述大赛参与 0.2分；（3）研究生学术论坛决赛 0.2分；</t>
  </si>
  <si>
    <t>（1）参与食品学院院运会跳高项目比赛第四名 0.7分；（2）参与食品学院定向越野选拔赛 0.2分（3）2022年食品学院研究生乒乓球队选拔 0.2分；（4）易班嘉年华定向越野一等奖 1分；（5）参与趣味运动会 0.2分</t>
  </si>
  <si>
    <t>队员不加分，集体活动上限1分</t>
  </si>
  <si>
    <t>黄凯雯</t>
  </si>
  <si>
    <t xml:space="preserve">(1) 研究生学生会工作人员2分；
(2) 参加候选人代表大会0.2；
(3) 参加学者面对面讲座0.2分；
(4) 参加心理健康讲座0.2分；
(5) 参加研究生线上宿舍打卡活动0.2分；
(6) 参加防电信网络诈骗讲座0.2分；
(7) 获评先进团支部0.25分；
(8) 手账活动获奖加分0.15分；
(9) 食品学院微党课二等奖0.2分。
</t>
  </si>
  <si>
    <t>（1）智能制造与食品加工88分（学分：1） （2）未来食品发展专题90分（学分：2） （3）食品包装进展专题95（学分：2） （4）食品加工新技术研究与新产品研发专题85分（学分：2） （5）文献管理与信息分析（MOOC）97分（学分：2） （6）高级食品化学90分（学分：2） （7）食品加工与贮运专题92分（学分：3） （8）试验设计与数据分析92分（学分：2） （9）工程伦理92分（学分：2） （10）硕士生英语90分（学分：3） （11）自然辩证法概论93分（学分：1） （12）新时代中国特色社会主义理论与实践94分（学分：2） 学习成绩： 88*1+90*2+95*2+85*2+97*2+90*2+92*3+92*2+92*2+90*3+93*1+94*2=2197 总学分：24 绩点平均分：91.54 绩点平均分*0.2：18.31</t>
  </si>
  <si>
    <t xml:space="preserve">（1） 参加高福作院士专题学术讲座0.2分；
（2） 参加食品大讲堂讲座0.2分；
（3） 参加广东省农产品加工产业发展现状与趋势讲座0.2分；
（4） 参加专利辅导讲座0.2分；
（5） 参加研究生学术论坛决赛讲座0.2分；
（6） 参加综述大赛0.2分；
（7） 参加实验技能创新大赛0.2分；
（8） 参加食品安全科普作品创作大赛获奖0.3分。
</t>
  </si>
  <si>
    <t xml:space="preserve">（1） 易班定向越野0.2分；
（2） 食品学院定向越野0.2分；
（3） 篮球选拔0.2分；
（4） 乒乓球选拔0.2分。
</t>
  </si>
  <si>
    <t>2022级硕士八班</t>
  </si>
  <si>
    <t>高锦运</t>
  </si>
  <si>
    <t>（1）院级团委组织部工作人员 2分 ；（2）班级组织委员 2分 ；（3）关于2023年4月20日防电信网络诈骗研究生宣讲会专场 0.2分；（4）关于2022年11月27日心理健康讲座 0.2 分；（5）先进团支部 0.25分
（6）团委获评“红旗团委”0.25 分     总分：3.90分</t>
  </si>
  <si>
    <r>
      <rPr>
        <sz val="12"/>
        <color theme="1"/>
        <rFont val="宋体"/>
        <charset val="134"/>
      </rPr>
      <t>（1）院级团委组织部工作人员 2分 ；</t>
    </r>
    <r>
      <rPr>
        <sz val="12"/>
        <color rgb="FFFF0000"/>
        <rFont val="宋体"/>
        <charset val="134"/>
      </rPr>
      <t>（2）班级组织委员 1分 ；</t>
    </r>
    <r>
      <rPr>
        <sz val="12"/>
        <color theme="1"/>
        <rFont val="宋体"/>
        <charset val="134"/>
      </rPr>
      <t>（3）关于2023年4月20日防电信网络诈骗研究生宣讲会专场 0.2分；（4）关于2022年11月27日心理健康讲座 0.2 分；（5）先进团支部 0.25分
（6）团委获评“红旗团委0.25</t>
    </r>
    <r>
      <rPr>
        <sz val="12"/>
        <color rgb="FFFF0000"/>
        <rFont val="宋体"/>
        <charset val="134"/>
      </rPr>
      <t>（4）参加院级联动--2022级硕士八班燕山清扫活动 0.1分</t>
    </r>
    <r>
      <rPr>
        <sz val="12"/>
        <color theme="1"/>
        <rFont val="宋体"/>
        <charset val="134"/>
      </rPr>
      <t>；”     总分：3.90分</t>
    </r>
  </si>
  <si>
    <r>
      <rPr>
        <sz val="12"/>
        <color theme="1"/>
        <rFont val="宋体"/>
        <charset val="134"/>
      </rPr>
      <t>（1）院级团委组织部工作人员 2分 ；</t>
    </r>
    <r>
      <rPr>
        <sz val="12"/>
        <color rgb="FFFF0000"/>
        <rFont val="宋体"/>
        <charset val="134"/>
      </rPr>
      <t>（2）班级组织委员 1分 ；</t>
    </r>
    <r>
      <rPr>
        <sz val="12"/>
        <color theme="1"/>
        <rFont val="宋体"/>
        <charset val="134"/>
      </rPr>
      <t>（3）关于2023年4月20日防电信网络诈骗研究生宣讲会专场 0.2分；（4）关于2022年11月27日心理健康讲座 0.2 分；（5）先进团支部 0.25分
（6）团委获评“红旗团委0.25</t>
    </r>
    <r>
      <rPr>
        <sz val="12"/>
        <color rgb="FFFF0000"/>
        <rFont val="宋体"/>
        <charset val="134"/>
      </rPr>
      <t>（4）参加院级联动--2022级硕士八班燕山清扫活动 0.1分</t>
    </r>
    <r>
      <rPr>
        <sz val="12"/>
        <color theme="1"/>
        <rFont val="宋体"/>
        <charset val="134"/>
      </rPr>
      <t>；”    总分：3.90分</t>
    </r>
  </si>
  <si>
    <t xml:space="preserve">课程名称 学分 成绩
工业微生物育种 2 97
食品与健康及保健食品开发趋势专题 2 94
食品微生物基因工程实验技术 3 85
文献管理与信息分析（MOOC） 2 94
高级食品化学 2 95
食品加工与贮运专题 3 95
试验设计与数据分析 2 90
工程伦理 2 92
硕士生英语 3 91
马克思主义与社会科学方法论 1 95
新时代中国特色社会主义理论与实践 2 97
计算公式：=0.2*（97*2+94*2+85*3+94*2+95*2+95*3+90*2+92*2+91*3+95*1+97*2）/24=18.55
             最终成绩得分=18.55  </t>
  </si>
  <si>
    <t>（1）食品学院第十二届综述大赛参与 0.2分；（2）“燕山论坛”关于文献综述大赛写作指导讲座 0.2 分；（3）2023.4.27食品安全作品创作大赛 0.2分
总分：0.6分</t>
  </si>
  <si>
    <t>1.5-0.2</t>
  </si>
  <si>
    <r>
      <rPr>
        <sz val="12"/>
        <color rgb="FFFF0000"/>
        <rFont val="宋体"/>
        <charset val="134"/>
      </rPr>
      <t>（1）参与华南农业大学乒乓球协会举办的院际赛活动（校级）0.3分；</t>
    </r>
    <r>
      <rPr>
        <sz val="12"/>
        <color theme="1"/>
        <rFont val="宋体"/>
        <charset val="134"/>
      </rPr>
      <t xml:space="preserve">
（2）参加华南农业大学乒乓球协会举办的乒乓球新生杯比赛 0.2分；
（3）参与华南农业大学台球协会举办的新生杯比赛 0.2分； 
</t>
    </r>
    <r>
      <rPr>
        <sz val="12"/>
        <color rgb="FFFF0000"/>
        <rFont val="宋体"/>
        <charset val="134"/>
      </rPr>
      <t>（4）参加院级联动--2022级硕士八班燕山清扫活动 0.1分；</t>
    </r>
    <r>
      <rPr>
        <sz val="12"/>
        <color theme="1"/>
        <rFont val="宋体"/>
        <charset val="134"/>
      </rPr>
      <t xml:space="preserve">
（5）参加2023年5月1日-2023年7月19日由学校、学院组织的华南农业大学永根科技站“科技兴农，乡村振兴”服务 0.5分
（6）参加定向越野团体赛 0.2分</t>
    </r>
  </si>
  <si>
    <r>
      <rPr>
        <sz val="12"/>
        <color rgb="FFFF0000"/>
        <rFont val="宋体"/>
        <charset val="134"/>
      </rPr>
      <t>（1）参与华南农业大学乒乓球协会举办的院际赛活动（校级）0.2分；</t>
    </r>
    <r>
      <rPr>
        <sz val="12"/>
        <color theme="1"/>
        <rFont val="宋体"/>
        <charset val="134"/>
      </rPr>
      <t xml:space="preserve">
（2）参加华南农业大学乒乓球协会举办的乒乓球新生杯比赛 0.2分；
（3）参与华南农业大学台球协会举办的新生杯比赛 0.2分； 
（5）参加2023年5月1日-2023年7月19日由学校、学院组织的华南农业大学永根科技站“科技兴农，乡村振兴”服务 0.5分
（6）参加定向越野团体赛 0.2分</t>
    </r>
  </si>
  <si>
    <r>
      <rPr>
        <sz val="12"/>
        <color rgb="FFFF0000"/>
        <rFont val="宋体"/>
        <charset val="134"/>
      </rPr>
      <t>（1）参与华南农业大学乒乓球协会举办的院际赛活动（校级）0.3分；</t>
    </r>
    <r>
      <rPr>
        <sz val="12"/>
        <color theme="1"/>
        <rFont val="宋体"/>
        <charset val="134"/>
      </rPr>
      <t xml:space="preserve">
（2）参加华南农业大学乒乓球协会举办的乒乓球新生杯比赛 0.2分；
（3）参与华南农业大学台球协会举办的新生杯比赛 0.2分； 
（5）参加2023年5月1日-2023年7月19日由学校、学院组织的华南农业大学永根科技站“科技兴农，乡村振兴”服务 0.5分
（6）参加定向越野团体赛 0.2分</t>
    </r>
  </si>
  <si>
    <t>1.班级组织委员 1分，两项职务减半 2.参与华南农业大学乒乓球协会举办的院际赛活动（校级）只有参与分0.2 3参加院级联动--2022级硕士八班燕山清扫活动 0.1分属于集体活动.</t>
  </si>
  <si>
    <t>林嘉文</t>
  </si>
  <si>
    <t>（1）班级心理委员 2分     
（2）“”学习二十大、永远跟党走、奋进新征程”主题手帐活动三等奖 0.2分
（3）参加心理健康讲座 0.2分 
（4）参加学者面对面讲座 0.2分 
（5）参加防电信网络咋骗宣讲会0.2分 
（6）食品安全科普大赛观众 0.2分                      （7）班级评为“青年大学习”先进团支部 0.25分</t>
  </si>
  <si>
    <t>（1）食品工业新技术设备95分（学分：2）
（2）工业微生物育种99（学分：2）
（3）研究生学术与职业素养讲座（MOOC）88（学分：3）
（4）现代农业创新与乡村振兴战略95（学分：2）
（5）硕士生英语97（学分：3）
（6）新时代中国特色社会主义理论与实践95（学分：2）
（7）科研伦理与学术规范（MOOC）95（学分：1）
（8）食品与健康及保健食品开发趋势专题91（学分：2）
（9）食品加工与贮运专题96（学分：3）
（10）食品质量安全控制与案例分析90（学分：3）
（11）自然辩证法概论95（学分：1）
学习成绩：
95*2+99*2+88*3+95*2+97*3+95*2+95*1+91*2+96*3+90*3+95*1=2253
总学分：24
绩点平均分：93.88
绩点平均分*0.2：18.78</t>
  </si>
  <si>
    <t>（1）参加专利辅导讲座 0.2分
（2）参加2022年华南农业大学实验技能创新大赛 0.2分
（3）参加食品营养健康知识竞赛活动成绩前20%  0.2分
（4）参加食品学院第十二届综述大赛 0.2分</t>
  </si>
  <si>
    <t>（1）参与乒乓球队选拔赛 0.2分 
（2）参与篮球球队选拔赛 0.2分  
（3）参加易班定向越野活动 一等奖 1分 
（4）参加线上文体打卡活动 0.2分</t>
  </si>
  <si>
    <t>邹晓君</t>
  </si>
  <si>
    <t>（1）所在党支部评为“先进党支部”        0.25分
（2）所在班级评为“先进团支部”          0.25分
（3）校级研究生会工作人员                 2分
（4）2023.4.20参与防电信诈骗讲座         0.2分
（5）2022.11.27参与心理健康讲座          0.2分
（6）2023.3.15参与学者面对面讲座         0.2分
（7）2023.5.28参与趣味运动会             0.2分
（8）2022年末参与研究生线上宿舍打卡活动  0.2分</t>
  </si>
  <si>
    <t>（1）所在党支部评为“先进党支部”        0.25分
（2）所在班级评为“先进团支部”          0.25分
（3）校级研究生会工作人员                 2分
（4）2023.4.20参与防电信诈骗讲座         0.2分
（5）2022.11.27参与心理健康讲座          0.2分
（6）2023.3.15参与学者面对面讲座         0.2分
（7）2023.5.28参与趣味运动会             0.2分
2022年末参与研究生线上宿舍打卡活动  0.2分</t>
  </si>
  <si>
    <t>（1）所在党支部评为“先进党支部”        0.25分
（2）所在班级评为“先进团支部”          0.25分
（3）校级研究生会工作人员                 2分
（4）2023.4.20参与防电信诈骗讲座         0.2分
（5）2022.11.27参与心理健康讲座          0.2分
（6）2023.3.15参与学者面对面讲座         0.2分
（8）2022年末参与研究生线上宿舍打卡活动  0.2分</t>
  </si>
  <si>
    <r>
      <rPr>
        <sz val="12"/>
        <color theme="1"/>
        <rFont val="宋体"/>
        <charset val="134"/>
      </rPr>
      <t>食品添加剂研究专题</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87
高级食品化学</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94
食品与健康及保健食品开发趋势专题</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94
功能性食品评价学</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92
实验动物学</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96
食品加工与贮运专题</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91
食品质量安全控制与案例分析</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86
现代农业创新与乡村振兴战略</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89
硕士生英语</t>
    </r>
    <r>
      <rPr>
        <sz val="12"/>
        <color theme="1"/>
        <rFont val="Arial"/>
        <family val="2"/>
      </rPr>
      <t xml:space="preserve">	</t>
    </r>
    <r>
      <rPr>
        <sz val="12"/>
        <color theme="1"/>
        <rFont val="宋体"/>
        <charset val="134"/>
      </rPr>
      <t>3</t>
    </r>
    <r>
      <rPr>
        <sz val="12"/>
        <color theme="1"/>
        <rFont val="Arial"/>
        <family val="2"/>
      </rPr>
      <t xml:space="preserve">	</t>
    </r>
    <r>
      <rPr>
        <sz val="12"/>
        <color theme="1"/>
        <rFont val="宋体"/>
        <charset val="134"/>
      </rPr>
      <t>90
自然辩证法概论</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93
新时代中国特色社会主义理论与实践</t>
    </r>
    <r>
      <rPr>
        <sz val="12"/>
        <color theme="1"/>
        <rFont val="Arial"/>
        <family val="2"/>
      </rPr>
      <t xml:space="preserve">	</t>
    </r>
    <r>
      <rPr>
        <sz val="12"/>
        <color theme="1"/>
        <rFont val="宋体"/>
        <charset val="134"/>
      </rPr>
      <t>2</t>
    </r>
    <r>
      <rPr>
        <sz val="12"/>
        <color theme="1"/>
        <rFont val="Arial"/>
        <family val="2"/>
      </rPr>
      <t xml:space="preserve">	</t>
    </r>
    <r>
      <rPr>
        <sz val="12"/>
        <color theme="1"/>
        <rFont val="宋体"/>
        <charset val="134"/>
      </rPr>
      <t>94
科研伦理与学术规范（MOOC）</t>
    </r>
    <r>
      <rPr>
        <sz val="12"/>
        <color theme="1"/>
        <rFont val="Arial"/>
        <family val="2"/>
      </rPr>
      <t xml:space="preserve">	</t>
    </r>
    <r>
      <rPr>
        <sz val="12"/>
        <color theme="1"/>
        <rFont val="宋体"/>
        <charset val="134"/>
      </rPr>
      <t>1</t>
    </r>
    <r>
      <rPr>
        <sz val="12"/>
        <color theme="1"/>
        <rFont val="Arial"/>
        <family val="2"/>
      </rPr>
      <t xml:space="preserve">	</t>
    </r>
    <r>
      <rPr>
        <sz val="12"/>
        <color theme="1"/>
        <rFont val="宋体"/>
        <charset val="134"/>
      </rPr>
      <t>99</t>
    </r>
  </si>
  <si>
    <t>（1）2023.3.10文献综述大赛写作指导讲座         0.2分
（2）2022.12.14农产品加工学术讲座              0.2分
（3）2022.11.28攀登大讲堂论坛活动              0.2分
（4）2023.4.12参与科技特派员系列讲座           0.2分
（5）2023年4月食品学院第12届文献综述大赛     0.2分</t>
  </si>
  <si>
    <t>（1）2022年参与学院乒乓球队选拔赛  0.2分
（2）2022年参与女子篮球选拔赛  0.2分
（3）2022年参与院运会田赛获女子三级跳第一名 1分
（4）2022年参与学校乒乓球队选拔赛  0.2分</t>
  </si>
  <si>
    <t>（1）2022年参与学院乒乓球队选拔赛  0.2分
（2）2022年参与女子篮球选拔赛  0.2分
（3）2022年参与院运会田赛获女子三级跳第一名 1分
（4）2022年参与学校乒乓球队选拔赛  0.2分（5）趣味运动0.2</t>
  </si>
  <si>
    <t>趣味运动会属于体育文化与社会实践</t>
  </si>
  <si>
    <t>谢雅曼</t>
  </si>
  <si>
    <t xml:space="preserve">（1）七一表彰“先进党支部”0.25分
（2）食品学院“先进团支部”0.25分
（3）党委信息中心研究生党建部干事2分
（4）线上宿舍打卡活动0.2分
（5）“翰墨书正气，丹青展宏图”书画大赛0.2分
（6）“翰墨丹青颂党恩，齐心奋进新时代”书画大赛0.2分
（7）4.20防电信诈骗讲座参与0.2分
（8）第十一届校青廉社专题讲座第一场参与0.2分
（9）第十一届校青廉社专题讲座第二场参与0.2分
（10）第十一届校青廉社专题讲座第三场参与0.2分
</t>
  </si>
  <si>
    <t>总分计算：(87*3+94*2+91*2+99*2+89*2+92*3+91*2+95*2+93*3+95*1+92*2)/24*0.2=18.44分
分数明细：
（1） 食品加工过程模拟-优化-控制：87分，3学分
（2） 食品与健康及保健食品开发趋势专题：94分，2学分
（3） 食品添加剂研究专题：91分，2学分
（4） 文献管理与信息分析（MOOC）：99分，2学分
（5） 高级食品化学：89分，2学分
（6） 食品加工与贮运专题：92分，3学分
（7） 试验设计与数据分析：91分，2学分
（8） 工程伦理：95分，2学分
（9） 硕士生英语：93分，3学分
（10） 自然辩证法概论：95分，1学分
（11） 新时代中国特色社会主义理论与实践：92分，2学分</t>
  </si>
  <si>
    <r>
      <rPr>
        <sz val="12"/>
        <color theme="1"/>
        <rFont val="宋体"/>
        <charset val="134"/>
      </rPr>
      <t xml:space="preserve">（1） 食品学院第十二届综述大赛参与 0.2分
（2） 丁颖发明创新大赛参与0.2分
</t>
    </r>
    <r>
      <rPr>
        <sz val="12"/>
        <color rgb="FFFF0000"/>
        <rFont val="宋体"/>
        <charset val="134"/>
      </rPr>
      <t xml:space="preserve">（3） 华南农业大学模拟政协提案大赛0.2分
（4） 2022食品学院四院联合心理知识竞赛参与0.2分
（5） 食品安全科普大赛观众0.2分
</t>
    </r>
  </si>
  <si>
    <t xml:space="preserve">（1） 食品学院第十二届综述大赛参与 0.2分
（2） 丁颖发明创新大赛参与0.2分
</t>
  </si>
  <si>
    <r>
      <rPr>
        <sz val="12"/>
        <color theme="1"/>
        <rFont val="宋体"/>
        <charset val="134"/>
      </rPr>
      <t>（1） 乒乓球选拔赛0.2分
（2） 2022年院运会径赛女子100米预赛0.2分
（3） 食品学院定向越野初赛0.2分
（4） 第二期荧光夜跑0.2分
（5） 华农研究生趣味运动会1.8分</t>
    </r>
    <r>
      <rPr>
        <sz val="12"/>
        <color rgb="FFFF0000"/>
        <rFont val="宋体"/>
        <charset val="134"/>
      </rPr>
      <t>0.2</t>
    </r>
    <r>
      <rPr>
        <sz val="12"/>
        <color theme="1"/>
        <rFont val="宋体"/>
        <charset val="134"/>
      </rPr>
      <t xml:space="preserve">
（6） 易班嘉年华定向越野一等奖1分
</t>
    </r>
  </si>
  <si>
    <r>
      <rPr>
        <sz val="12"/>
        <color theme="1"/>
        <rFont val="宋体"/>
        <charset val="134"/>
      </rPr>
      <t>（1） 乒乓球选拔赛0.2分
（2） 2022年院运会径赛女子100米预赛0.2分
（3） 食品学院定向越野初赛0.2分
（4） 第二期荧光夜跑0.2分
（5） 华农研究生趣味运动会</t>
    </r>
    <r>
      <rPr>
        <sz val="12"/>
        <color rgb="FFFF0000"/>
        <rFont val="宋体"/>
        <charset val="134"/>
      </rPr>
      <t>0.2</t>
    </r>
    <r>
      <rPr>
        <sz val="12"/>
        <color theme="1"/>
        <rFont val="宋体"/>
        <charset val="134"/>
      </rPr>
      <t xml:space="preserve">
（6） 易班嘉年华定向越野一等奖1分
</t>
    </r>
  </si>
  <si>
    <t>科研成果中的（3）、（4）、（5）属于集体活动，集体活动上限为1分</t>
  </si>
  <si>
    <t>汤磊</t>
  </si>
  <si>
    <t>（1）院级先进团支部0.25分 （2）院级先进党支部0.25分 （3）参加华南农业大学“精力沛杯”“健康广东，营养先行”食品营养健康知识竞赛1次 0.2分（4）4.20防电信诈骗讲座0.2分</t>
  </si>
  <si>
    <t>17.93=89.625*0.2</t>
  </si>
  <si>
    <r>
      <rPr>
        <sz val="12"/>
        <color theme="1"/>
        <rFont val="宋体"/>
        <charset val="134"/>
      </rPr>
      <t>4.6</t>
    </r>
    <r>
      <rPr>
        <sz val="12"/>
        <color rgb="FFFF0000"/>
        <rFont val="宋体"/>
        <charset val="134"/>
      </rPr>
      <t>1.5</t>
    </r>
  </si>
  <si>
    <r>
      <rPr>
        <sz val="12"/>
        <color theme="1"/>
        <rFont val="宋体"/>
        <charset val="134"/>
      </rPr>
      <t>（1）食品学院第十二届综述大赛参与 0.2分
（2）第十七届“挑战杯”广东大学生课外学术科技作品竞赛三等奖3分</t>
    </r>
    <r>
      <rPr>
        <sz val="12"/>
        <color rgb="FFFF0000"/>
        <rFont val="宋体"/>
        <charset val="134"/>
      </rPr>
      <t>0.4</t>
    </r>
    <r>
      <rPr>
        <sz val="12"/>
        <color theme="1"/>
        <rFont val="宋体"/>
        <charset val="134"/>
      </rPr>
      <t xml:space="preserve">
（3）3月30日学者面对面学术讲座参与0.2分
（4）食品学院实验技能创新大赛0.2分
2023年“创客杯”大学生创业大赛银奖1分</t>
    </r>
    <r>
      <rPr>
        <sz val="12"/>
        <color rgb="FFFF0000"/>
        <rFont val="宋体"/>
        <charset val="134"/>
      </rPr>
      <t>0.5</t>
    </r>
  </si>
  <si>
    <t>（1）食品学院第十二届综述大赛参与 0.2分
（2）第十七届“挑战杯”广东大学生课外学术科技作品竞赛三等奖3分
（3）食品学院实验技能创新大赛0.2分
2023年“创客杯”大学生创业大赛银奖1分</t>
  </si>
  <si>
    <t>（1）食品学院院运会立定跳远第五名0.6分；
（2）2022年乒乓球队选拔赛0.2分</t>
  </si>
  <si>
    <t>科研成果项的面对面讲座属于集体活动项</t>
  </si>
  <si>
    <t>朱世可</t>
  </si>
  <si>
    <t>先进班级团支部+0.25
11.2食品大讲堂+0.2
院班联动——2022级硕士8班燕山清扫活动+0.1
11.27心理健康讲座+0.2
4.20防电信诈骗讲座+0.2
“光盘行动”有奖竞答+0.2</t>
  </si>
  <si>
    <t>食品与健康及保健食品开发趋势专题 成绩：89 学分：2 
智能制造与食品加工 成绩：86 学分：1
应用有机化学 成绩：90 学分：2
研究生学术与职业素养讲座（MOOC） 成绩：87 学分：3
食品加工与贮运专题 成绩：89 学分：3
生物工程综合实验 成绩：98 学分：3
试验设计与数据分析 成绩：90 学分：2
工程伦理 成绩：88 学分：2
硕士生英语 成绩：90 学分：3
马克思主义与社会科学方法论 成绩：86 学分：1
新时代中国特色社会主义理论与实践 成绩：83 学分：2</t>
  </si>
  <si>
    <t>10.8-6</t>
  </si>
  <si>
    <r>
      <rPr>
        <sz val="12"/>
        <color rgb="FF000000"/>
        <rFont val="宋体"/>
        <charset val="134"/>
      </rPr>
      <t xml:space="preserve">2022综述大赛参赛+0.2
</t>
    </r>
    <r>
      <rPr>
        <sz val="12"/>
        <color rgb="FFFF0000"/>
        <rFont val="宋体"/>
        <charset val="134"/>
      </rPr>
      <t>2022全国预制菜创新创业大赛优秀奖小组队长+10</t>
    </r>
    <r>
      <rPr>
        <sz val="12"/>
        <color rgb="FF000000"/>
        <rFont val="宋体"/>
        <charset val="134"/>
      </rPr>
      <t xml:space="preserve">
第十一届中国TRIZ杯大学生创新方法大赛华南农业大学校选赛入围奖+0.6
</t>
    </r>
  </si>
  <si>
    <r>
      <rPr>
        <sz val="12"/>
        <color rgb="FF000000"/>
        <rFont val="宋体"/>
        <charset val="134"/>
      </rPr>
      <t xml:space="preserve">2022综述大赛参赛+0.2
</t>
    </r>
    <r>
      <rPr>
        <sz val="12"/>
        <color rgb="FFFF0000"/>
        <rFont val="宋体"/>
        <charset val="134"/>
      </rPr>
      <t>2022全国预制菜创新创业大赛优秀奖小组队长+4</t>
    </r>
    <r>
      <rPr>
        <sz val="12"/>
        <color rgb="FF000000"/>
        <rFont val="宋体"/>
        <charset val="134"/>
      </rPr>
      <t xml:space="preserve">
第十一届中国TRIZ杯大学生创新方法大赛华南农业大学校选赛入围奖+0.6
</t>
    </r>
  </si>
  <si>
    <t>0.7-0.3</t>
  </si>
  <si>
    <r>
      <rPr>
        <sz val="12"/>
        <color theme="1"/>
        <rFont val="宋体"/>
        <charset val="134"/>
      </rPr>
      <t xml:space="preserve">男子篮球队选拔+0.2
乒乓球队选拔+0.2
</t>
    </r>
    <r>
      <rPr>
        <sz val="12"/>
        <color rgb="FFFF0000"/>
        <rFont val="宋体"/>
        <charset val="134"/>
      </rPr>
      <t>男子篮球队运动员+0.3</t>
    </r>
  </si>
  <si>
    <t xml:space="preserve">男子篮球队选拔+0.2
乒乓球队选拔+0.2
</t>
  </si>
  <si>
    <t>1.落款公章为官方组织的学会及行业协会的奖项相应降低一个 行政级别计分，若为国家级学会/协会则认定为省级，以此类推。根据细则降为省级优秀奖，队长加4分，2.男子篮球队运动员+0.3不加分</t>
  </si>
  <si>
    <t>林诗堃</t>
  </si>
  <si>
    <t>(1)2022-2023学年食品学院研究生“青年大学习”先进团支部 0.25分
(2)参加2023年4月20日防电信网络诈骗研究生专场宣讲会1次0.2分；
(3)参加2022年11月27日心理健康讲座1次 0.2分；
(4)参加华南农业大学书画社举办的以“翰墨丹青颂党恩，齐心奋进新时代”为主题的2023年华农师生书画大赛活动1次 0.2分；
(5)参加2022年11月2日食品大讲堂讲座1次0.2分；
(6)参加华南农业大学书画社举办的以“翰墨书正气，丹青展宏图”为主题的第十三届迎新杯书画大赛活动1次 0.2分；
（7）参加华南农业大学学生会主办的“线上文体打卡活动”完成线上音乐打卡1次 0.2分；</t>
  </si>
  <si>
    <t>廉洁活动讲座只加一次分,集体活动上限一分</t>
  </si>
  <si>
    <t>(1)基础生物信息学，2学分，97分；
(2)仪器分析，3学分，88分；
(3)工程伦理，2学分，88分；
(4)硕士生英语，3学分，92分；
(5)新时代中国特色社会主义理论与实践，2学分，94分；
(6)食品生物技术专题与研究进展，2学分，93分；
(7)食品微生物基因工程实验技术，3学分，96分；
(8)工业微生物育种，2学分，98分；
(9)试验设计与数据分析，2学分，92分；
(10)自然辩证法概论，1学分，95分；
(11)食品加工与贮运专题，3学分，94分；
(12)高级食品化学，2学分，90分</t>
  </si>
  <si>
    <t>（1）2022-2023 年度华南农业大学研究生文献综述大赛生命科学类二等奖1次 3分；
（2）食品学院第十二届综述大赛参与1次 0.2分；
（3）参加2022年12月14日广东农产品加工产业发展现状与趋势讲座1次 0.2分；
（4）参加华南农业大学青廉社活动证明第十一届校青廉社专题讲座3次 0.6分。</t>
  </si>
  <si>
    <t>（1）2022-2023 年度华南农业大学研究生文献综述大赛生命科学类二等奖1次 3分；
（2）食品学院第十二届综述大赛参与1次 0.2分；
（3）参加2022年12月14日广东农产品加工产业发展现状与趋势讲座1次 0.2分；
（4）参加华南农业大学青廉社活动证明第十一届校青廉社专题讲座3次 0.2分。</t>
  </si>
  <si>
    <t>（1）参与2022年食品学院院运会田赛男子跳远 0.2分； 
（2）参与2022年食品学院研究生乒乓球队选拔赛 0.2分；
（3）参与定向越野初赛男女团队赛 0.2分；
（4）参与2023年“植物猎人的华农足迹“定向越野活动 0.1分。</t>
  </si>
  <si>
    <t>参加华南农业大学青廉社活动证明第十一届校青廉社专题讲座3次只加一次</t>
  </si>
  <si>
    <t>陈惠莹</t>
  </si>
  <si>
    <t>杨美艳</t>
  </si>
  <si>
    <t>4.45+0.1</t>
  </si>
  <si>
    <t>（1）班级团支书 3分；
（2）院级优秀共青团干部 1分；
（3）先进团支部 0.25分；
（4）2022年11月27日心理健康讲座 0.2分</t>
  </si>
  <si>
    <r>
      <rPr>
        <sz val="12"/>
        <color theme="1"/>
        <rFont val="宋体"/>
        <charset val="134"/>
      </rPr>
      <t xml:space="preserve">（1）班级团支书 3分；
（2）院级优秀共青团干部 1分；
（3）先进团支部 0.25分；
（4）2022年11月27日心理健康讲座 0.2分
</t>
    </r>
    <r>
      <rPr>
        <sz val="12"/>
        <color rgb="FFFF0000"/>
        <rFont val="宋体"/>
        <charset val="134"/>
      </rPr>
      <t>院班联动——2022硕士8班燕山清扫活动参与 0.1分</t>
    </r>
  </si>
  <si>
    <t xml:space="preserve">基因工程原理与技术 2学分 96
发酵工程 3学分 90
食品微生物学进展专题 2学分 89
文献管理与信息分析（MOOC）2学分 96
食品加工与贮运专题 3学分 89
生物工程综合实验 3学分 99
试验设计与数据分析 2学分 91
工程伦理 2学分 93
硕士生英语 3学分 90
自然辩证法概论 1学分 96
新时代中国特色社会主义理论与实践 2学分 93
[(96×2+90×3+89×2+96×2+89×3+99×3+91×2+93×2+90×3+96×1+93×2)÷25]×0.2=18.53   </t>
  </si>
  <si>
    <t>（1）食品学院第十二届综述大赛参与 0.2分；
（2）2022年11月10日专利辅导讲座 0.2分；
2022年12月14日广东农产品加工产业发展现状与趋势 0.2分</t>
  </si>
  <si>
    <r>
      <rPr>
        <sz val="12"/>
        <color theme="1"/>
        <rFont val="宋体"/>
        <charset val="134"/>
      </rPr>
      <t xml:space="preserve">（1）参与食品学院院运会立定跳远项目提前赛  0.2分；
（2）参与食品学院研究生乒乓球队选拔赛  0.2分； 
</t>
    </r>
    <r>
      <rPr>
        <sz val="12"/>
        <color rgb="FFFF0000"/>
        <rFont val="宋体"/>
        <charset val="134"/>
      </rPr>
      <t>院班联动——2022硕士8班燕山清扫活动参与 0.1分</t>
    </r>
  </si>
  <si>
    <t xml:space="preserve">（1）参与食品学院院运会立定跳远项目提前赛  0.2分；
（2）参与食品学院研究生乒乓球队选拔赛  0.2分； 
</t>
  </si>
  <si>
    <t>院班联动——2022硕士8班燕山清扫活动参与 0.1分属于集体活动</t>
  </si>
  <si>
    <t>黄浪萍</t>
  </si>
  <si>
    <t>（1）2022-2023年度组织委员 2分（2）第十三界迎新杯书画大赛活动 0.2分（3）2023年4月20防电信网络诈骗研究生专场宣讲会 0.2分（4）学者面对面讲座 0.2分（5）心理健康讲座 0.2分（6）线上宿舍打卡活动 0.2分（7）先进团支部 0.25分（8）第七届全国大学生预防艾滋病知识竞赛0.2分（9）四院联合心理知识竞赛0.2分</t>
  </si>
  <si>
    <t>院运会参与分不累加，集体活动参与分上限一分</t>
  </si>
  <si>
    <t>（1）2022-2023年度组织委员 2分（2）第十三界迎新杯书画大赛活动 0.2分（3）2023年4月20防电信网络诈骗研究生专场宣讲会 0.2分（4）学者面对面讲座 0.2分（5）心理健康讲座 0.2分（6）线上宿舍打卡活动 0.2分（7）先进团支部 0.25分（9）四院联合心理知识竞赛0.2分</t>
  </si>
  <si>
    <t>总成绩：18.38
（1）食品微生物学进展专题 87
（2）工业微生物育种 96
（3）食品生物技术专题与研究进展 81
（4）功能食品加工工艺学 86
（5）文献管理与信息分析（MOOC） 96
（6）高级食品化学 92
（7）生物工程研究进展 94
（8）试验设计与数据分析 90
（9）工程伦理 93
（10）硕士生英语 95
（11）自然辩证法概论 95
（12）新时代中国特色社会主义理论与实践 94</t>
  </si>
  <si>
    <t>（1）广东农产品加工产业发展现状与趋势讲座 0.2分（2）食品学院第十二届综述大赛参赛 0.2分</t>
  </si>
  <si>
    <t>（1）食品学院研究生女子篮球选拔赛 0.2分（2）食品学院研究生兵乓球队选拔赛 0.2分（3）院运会径赛女子100米 0.2分；女子4×100预决赛 0.2分；立定跳远 0.2分（4）华南农业大学第二期研究所荧光夜跑 0.2分（5）易班定向越野一等奖 1分</t>
  </si>
  <si>
    <t>（1）食品学院研究生女子篮球选拔赛 0.2分（2）食品学院研究生兵乓球队选拔赛 0.2分（3）院运会径赛女子100米 0.2分；女子4×100预决赛 0分；立定跳远 0分（4）华南农业大学第二期研究所荧光夜跑 0.2分（5）易班定向越野一等奖 1分</t>
  </si>
  <si>
    <t>1、第七届全国大学生预防艾滋病知识竞赛不加分；2、院运会径赛女子100米 0.2分；女子4×100预决赛 0分；立定跳远 0分只加一次参与分</t>
  </si>
  <si>
    <t>谢莹莹</t>
  </si>
  <si>
    <t>3.85+0.2</t>
  </si>
  <si>
    <t xml:space="preserve">（1）院级研究生会“优秀工作人员” 0.5分 
（2）研究生会工作人员 2分 
（3）“先进团支部” 0.25分
（4）院班联动——2022级硕士8班燕山清扫活动参与 0.1分
（5）易班平台开展党的二十大精神知识竞赛 0.2分
（6）集体活动：
2022年11月2日《食品大讲堂》 0.2分；
2023年3月15日《学者面对面》 0.2分；
2023年3月30日《学者面对面》 0.2分；
2023年4月20日《防电信网络诈骗研究生专场》 0.2分；
</t>
  </si>
  <si>
    <r>
      <rPr>
        <sz val="12"/>
        <color theme="1"/>
        <rFont val="宋体"/>
        <charset val="134"/>
      </rPr>
      <t xml:space="preserve">（1）院级研究生会“优秀工作人员” 0.5分 
（2）研究生会工作人员 2分 
（3）“先进团支部” 0.25分
（4）院班联动——2022级硕士8班燕山清扫活动参与 0.1分
（5）易班平台开展党的二十大精神知识竞赛 0.2分
（6）集体活动：
2022年11月2日《食品大讲堂》 0.2分；
2023年3月15日《学者面对面》 0.2分；
2023年3月30日《学者面对面》 0.2分；
2023年4月20日《防电信网络诈骗研究生专场》 0.2分；
</t>
    </r>
    <r>
      <rPr>
        <sz val="12"/>
        <color rgb="FFFF0000"/>
        <rFont val="宋体"/>
        <charset val="134"/>
      </rPr>
      <t>（3）2023年3月2日 线上文体打卡活动——线上音乐打卡 0.2分</t>
    </r>
  </si>
  <si>
    <t xml:space="preserve">发酵工程——3——91
食品微生物学进展专题——2——94
现代知识产权与保护——1——94
研究生学术与职业素养讲座（MOOC）——3——88
食品加工与贮运专题——3——92
食品质量安全控制与案例分析——3——81
现代农业创新与乡村振兴战略——2——94
硕士生英语——3——90
自然辩证法概论——1——95
新时代中国特色社会主义理论与实践——2——94
科研伦理与学术规范（MOOC）——1——93
共2172÷24×0.2=18.1分
</t>
  </si>
  <si>
    <t xml:space="preserve">（1）参加学术讲座、报告会：
2022年11月10日《专利辅导讲座》 0.2分；
2022年12月14日《广东农产品加工产业发展现状与趋势》 0.2分；
2023年5月19日《合理膳食 健康人生》 0.2分；
2023年6月6日《食品大讲堂第十七期》 0.2分；
2023年6月8日《研究生学术论坛决赛》0.2分；
（2）食品学院第十二届综述大赛参与 0.2分
</t>
  </si>
  <si>
    <t>0.8-0.2</t>
  </si>
  <si>
    <r>
      <rPr>
        <sz val="12"/>
        <color theme="1"/>
        <rFont val="宋体"/>
        <charset val="134"/>
      </rPr>
      <t xml:space="preserve">（1）参与食品学院院运会仰卧起坐项目比赛 0.2分；
（2）2023年4月9日 易班嘉年华定向越野 0.2分
</t>
    </r>
    <r>
      <rPr>
        <sz val="12"/>
        <color rgb="FFFF0000"/>
        <rFont val="宋体"/>
        <charset val="134"/>
      </rPr>
      <t>（3）2023年3月2日 线上文体打卡活动——线上音乐打卡 0.2分</t>
    </r>
    <r>
      <rPr>
        <sz val="12"/>
        <color theme="1"/>
        <rFont val="宋体"/>
        <charset val="134"/>
      </rPr>
      <t xml:space="preserve">
（4）2022年食品学院研究生乒乓球队选拔赛 0.2分
</t>
    </r>
  </si>
  <si>
    <t xml:space="preserve">（1）参与食品学院院运会仰卧起坐项目比赛 0.2分；
（2）2023年4月9日 易班嘉年华定向越野 0.2分
（4）2022年食品学院研究生乒乓球队选拔赛 0.2分
</t>
  </si>
  <si>
    <t>（3）2023年3月2日 线上文体打卡活动——线上音乐打卡 0.2分属于集体活动</t>
  </si>
  <si>
    <t>罗小雪</t>
  </si>
  <si>
    <r>
      <rPr>
        <sz val="12"/>
        <rFont val="宋体"/>
        <charset val="134"/>
      </rPr>
      <t>（1）</t>
    </r>
    <r>
      <rPr>
        <sz val="12"/>
        <rFont val="Arial"/>
        <family val="2"/>
      </rPr>
      <t xml:space="preserve">	</t>
    </r>
    <r>
      <rPr>
        <sz val="12"/>
        <rFont val="宋体"/>
        <charset val="134"/>
      </rPr>
      <t>食品安全科普大赛观众参与 0.2分
（2）</t>
    </r>
    <r>
      <rPr>
        <sz val="12"/>
        <rFont val="Arial"/>
        <family val="2"/>
      </rPr>
      <t xml:space="preserve">	</t>
    </r>
    <r>
      <rPr>
        <sz val="12"/>
        <rFont val="宋体"/>
        <charset val="134"/>
      </rPr>
      <t>2022年11月27日心理健康讲座 0.2分
（3）</t>
    </r>
    <r>
      <rPr>
        <sz val="12"/>
        <rFont val="Arial"/>
        <family val="2"/>
      </rPr>
      <t xml:space="preserve">	</t>
    </r>
    <r>
      <rPr>
        <sz val="12"/>
        <rFont val="宋体"/>
        <charset val="134"/>
      </rPr>
      <t>反电信诈骗讲座 0.2分
（4）</t>
    </r>
    <r>
      <rPr>
        <sz val="12"/>
        <rFont val="Arial"/>
        <family val="2"/>
      </rPr>
      <t xml:space="preserve">	</t>
    </r>
    <r>
      <rPr>
        <sz val="12"/>
        <rFont val="宋体"/>
        <charset val="134"/>
      </rPr>
      <t>第94期入党积极分子培训督导员 0.5分
（5）</t>
    </r>
    <r>
      <rPr>
        <sz val="12"/>
        <rFont val="Arial"/>
        <family val="2"/>
      </rPr>
      <t xml:space="preserve">	</t>
    </r>
    <r>
      <rPr>
        <sz val="12"/>
        <rFont val="宋体"/>
        <charset val="134"/>
      </rPr>
      <t>第一届乡村振兴志愿服务技能大赛 0.2分                    
（6）</t>
    </r>
    <r>
      <rPr>
        <sz val="12"/>
        <rFont val="Arial"/>
        <family val="2"/>
      </rPr>
      <t xml:space="preserve">	</t>
    </r>
    <r>
      <rPr>
        <sz val="12"/>
        <rFont val="宋体"/>
        <charset val="134"/>
      </rPr>
      <t>先进团支部 0.25 分             
（7）华南农业大学学习党的二十大精神易班知识竞赛 0.2分</t>
    </r>
  </si>
  <si>
    <r>
      <rPr>
        <sz val="12"/>
        <rFont val="宋体"/>
        <charset val="134"/>
      </rPr>
      <t>（1）</t>
    </r>
    <r>
      <rPr>
        <sz val="12"/>
        <rFont val="Arial"/>
        <family val="2"/>
      </rPr>
      <t xml:space="preserve">	</t>
    </r>
    <r>
      <rPr>
        <sz val="12"/>
        <rFont val="宋体"/>
        <charset val="134"/>
      </rPr>
      <t>食品安全科普大赛观众参与 0.2分
（2）</t>
    </r>
    <r>
      <rPr>
        <sz val="12"/>
        <rFont val="Arial"/>
        <family val="2"/>
      </rPr>
      <t xml:space="preserve">	</t>
    </r>
    <r>
      <rPr>
        <sz val="12"/>
        <rFont val="宋体"/>
        <charset val="134"/>
      </rPr>
      <t>2022年11月27日心理健康讲座 0.2分
（3）</t>
    </r>
    <r>
      <rPr>
        <sz val="12"/>
        <rFont val="Arial"/>
        <family val="2"/>
      </rPr>
      <t xml:space="preserve">	</t>
    </r>
    <r>
      <rPr>
        <sz val="12"/>
        <rFont val="宋体"/>
        <charset val="134"/>
      </rPr>
      <t>反电信诈骗讲座 0.2分
（4）</t>
    </r>
    <r>
      <rPr>
        <sz val="12"/>
        <rFont val="Arial"/>
        <family val="2"/>
      </rPr>
      <t xml:space="preserve">	</t>
    </r>
    <r>
      <rPr>
        <sz val="12"/>
        <rFont val="宋体"/>
        <charset val="134"/>
      </rPr>
      <t>第94期入党积极分子培训督导员 0.2分
（5）</t>
    </r>
    <r>
      <rPr>
        <sz val="12"/>
        <rFont val="Arial"/>
        <family val="2"/>
      </rPr>
      <t xml:space="preserve">	</t>
    </r>
    <r>
      <rPr>
        <sz val="12"/>
        <rFont val="宋体"/>
        <charset val="134"/>
      </rPr>
      <t>第一届乡村振兴志愿服务技能大赛 0.2分                
（6）</t>
    </r>
    <r>
      <rPr>
        <sz val="12"/>
        <rFont val="Arial"/>
        <family val="2"/>
      </rPr>
      <t xml:space="preserve">	</t>
    </r>
    <r>
      <rPr>
        <sz val="12"/>
        <rFont val="宋体"/>
        <charset val="134"/>
      </rPr>
      <t>先进团支部 0.25 分                 
（6） 线上文体打卡活动 体育打卡  0.2 分
（7） 线上文体打卡活动 音乐打卡 0 分</t>
    </r>
  </si>
  <si>
    <r>
      <rPr>
        <sz val="12"/>
        <rFont val="宋体"/>
        <charset val="134"/>
      </rPr>
      <t>（1）</t>
    </r>
    <r>
      <rPr>
        <sz val="12"/>
        <rFont val="Arial"/>
        <family val="2"/>
      </rPr>
      <t xml:space="preserve">	</t>
    </r>
    <r>
      <rPr>
        <sz val="12"/>
        <rFont val="宋体"/>
        <charset val="134"/>
      </rPr>
      <t>食品加工新技术研究与新产品研发专题 2学分 84分
（2）</t>
    </r>
    <r>
      <rPr>
        <sz val="12"/>
        <rFont val="Arial"/>
        <family val="2"/>
      </rPr>
      <t xml:space="preserve">	</t>
    </r>
    <r>
      <rPr>
        <sz val="12"/>
        <rFont val="宋体"/>
        <charset val="134"/>
      </rPr>
      <t>发酵工程  3学分 84分
（3）</t>
    </r>
    <r>
      <rPr>
        <sz val="12"/>
        <rFont val="Arial"/>
        <family val="2"/>
      </rPr>
      <t xml:space="preserve">	</t>
    </r>
    <r>
      <rPr>
        <sz val="12"/>
        <rFont val="宋体"/>
        <charset val="134"/>
      </rPr>
      <t>食品微生物学进展专题 2学分 90分
（4）</t>
    </r>
    <r>
      <rPr>
        <sz val="12"/>
        <rFont val="Arial"/>
        <family val="2"/>
      </rPr>
      <t xml:space="preserve">	</t>
    </r>
    <r>
      <rPr>
        <sz val="12"/>
        <rFont val="宋体"/>
        <charset val="134"/>
      </rPr>
      <t>先进测试技术与仪器分析专论 3学分94分
（5）</t>
    </r>
    <r>
      <rPr>
        <sz val="12"/>
        <rFont val="Arial"/>
        <family val="2"/>
      </rPr>
      <t xml:space="preserve">	</t>
    </r>
    <r>
      <rPr>
        <sz val="12"/>
        <rFont val="宋体"/>
        <charset val="134"/>
      </rPr>
      <t>食品加工与贮运专题 3学分 89分
（6）</t>
    </r>
    <r>
      <rPr>
        <sz val="12"/>
        <rFont val="Arial"/>
        <family val="2"/>
      </rPr>
      <t xml:space="preserve">	</t>
    </r>
    <r>
      <rPr>
        <sz val="12"/>
        <rFont val="宋体"/>
        <charset val="134"/>
      </rPr>
      <t>试验设计与数据分析 2学分 92分
（7）</t>
    </r>
    <r>
      <rPr>
        <sz val="12"/>
        <rFont val="Arial"/>
        <family val="2"/>
      </rPr>
      <t xml:space="preserve">	</t>
    </r>
    <r>
      <rPr>
        <sz val="12"/>
        <rFont val="宋体"/>
        <charset val="134"/>
      </rPr>
      <t>高级食品化学 2学分 92分
（8）</t>
    </r>
    <r>
      <rPr>
        <sz val="12"/>
        <rFont val="Arial"/>
        <family val="2"/>
      </rPr>
      <t xml:space="preserve">	</t>
    </r>
    <r>
      <rPr>
        <sz val="12"/>
        <rFont val="宋体"/>
        <charset val="134"/>
      </rPr>
      <t>工程伦理 2学分 92分
（9）</t>
    </r>
    <r>
      <rPr>
        <sz val="12"/>
        <rFont val="Arial"/>
        <family val="2"/>
      </rPr>
      <t xml:space="preserve">	</t>
    </r>
    <r>
      <rPr>
        <sz val="12"/>
        <rFont val="宋体"/>
        <charset val="134"/>
      </rPr>
      <t>硕士生英语 3学分 99分
（10）</t>
    </r>
    <r>
      <rPr>
        <sz val="12"/>
        <rFont val="Arial"/>
        <family val="2"/>
      </rPr>
      <t xml:space="preserve">	</t>
    </r>
    <r>
      <rPr>
        <sz val="12"/>
        <rFont val="宋体"/>
        <charset val="134"/>
      </rPr>
      <t>马克思主义与社会科学方法论 1学分 87分
（11）</t>
    </r>
    <r>
      <rPr>
        <sz val="12"/>
        <rFont val="Arial"/>
        <family val="2"/>
      </rPr>
      <t xml:space="preserve">	</t>
    </r>
    <r>
      <rPr>
        <sz val="12"/>
        <rFont val="宋体"/>
        <charset val="134"/>
      </rPr>
      <t>新时代中国特色社会主义理论与实践 2学分88分
（12）</t>
    </r>
    <r>
      <rPr>
        <sz val="12"/>
        <rFont val="Arial"/>
        <family val="2"/>
      </rPr>
      <t xml:space="preserve">	</t>
    </r>
    <r>
      <rPr>
        <sz val="12"/>
        <rFont val="宋体"/>
        <charset val="134"/>
      </rPr>
      <t>绩点平均分 90.44
学习成绩总得分 18.088分</t>
    </r>
  </si>
  <si>
    <r>
      <rPr>
        <sz val="12"/>
        <rFont val="宋体"/>
        <charset val="134"/>
      </rPr>
      <t>（1）</t>
    </r>
    <r>
      <rPr>
        <sz val="12"/>
        <rFont val="Arial"/>
        <family val="2"/>
      </rPr>
      <t xml:space="preserve">	</t>
    </r>
    <r>
      <rPr>
        <sz val="12"/>
        <rFont val="宋体"/>
        <charset val="134"/>
      </rPr>
      <t>食品学院十二届综述大赛参与 0.2分</t>
    </r>
  </si>
  <si>
    <r>
      <rPr>
        <sz val="12"/>
        <rFont val="宋体"/>
        <charset val="134"/>
      </rPr>
      <t>（1）</t>
    </r>
    <r>
      <rPr>
        <sz val="12"/>
        <rFont val="Arial"/>
        <family val="2"/>
      </rPr>
      <t xml:space="preserve">	</t>
    </r>
    <r>
      <rPr>
        <sz val="12"/>
        <rFont val="宋体"/>
        <charset val="134"/>
      </rPr>
      <t>参与食品学院院运会女子3000米项目比赛 第三名  0.8分 
（2）</t>
    </r>
    <r>
      <rPr>
        <sz val="12"/>
        <rFont val="Arial"/>
        <family val="2"/>
      </rPr>
      <t xml:space="preserve">	</t>
    </r>
    <r>
      <rPr>
        <sz val="12"/>
        <rFont val="宋体"/>
        <charset val="134"/>
      </rPr>
      <t>2022年食品学院研究生篮球选拔赛 0.2分 
（3）</t>
    </r>
    <r>
      <rPr>
        <sz val="12"/>
        <rFont val="Arial"/>
        <family val="2"/>
      </rPr>
      <t xml:space="preserve">	</t>
    </r>
    <r>
      <rPr>
        <sz val="12"/>
        <rFont val="宋体"/>
        <charset val="134"/>
      </rPr>
      <t>2022年食品学院研究生乒乓球队选拔赛 0.2 分 
（4）</t>
    </r>
    <r>
      <rPr>
        <sz val="12"/>
        <rFont val="Arial"/>
        <family val="2"/>
      </rPr>
      <t xml:space="preserve">	</t>
    </r>
    <r>
      <rPr>
        <sz val="12"/>
        <rFont val="宋体"/>
        <charset val="134"/>
      </rPr>
      <t>2023年华农第二期研究生荧光夜跑  0.2 分
（5）</t>
    </r>
    <r>
      <rPr>
        <sz val="12"/>
        <rFont val="Arial"/>
        <family val="2"/>
      </rPr>
      <t xml:space="preserve">	</t>
    </r>
    <r>
      <rPr>
        <sz val="12"/>
        <rFont val="宋体"/>
        <charset val="134"/>
      </rPr>
      <t>易班定向越野  0.5 分
（6）</t>
    </r>
    <r>
      <rPr>
        <sz val="12"/>
        <rFont val="Arial"/>
        <family val="2"/>
      </rPr>
      <t xml:space="preserve">	</t>
    </r>
    <r>
      <rPr>
        <sz val="12"/>
        <rFont val="宋体"/>
        <charset val="134"/>
      </rPr>
      <t>线上文体打卡活动 体育打卡  0.2 分
（7）</t>
    </r>
    <r>
      <rPr>
        <sz val="12"/>
        <rFont val="Arial"/>
        <family val="2"/>
      </rPr>
      <t xml:space="preserve">	</t>
    </r>
    <r>
      <rPr>
        <sz val="12"/>
        <rFont val="宋体"/>
        <charset val="134"/>
      </rPr>
      <t>线上文体打卡活动 音乐打卡  0.2 分
（8）</t>
    </r>
    <r>
      <rPr>
        <sz val="12"/>
        <rFont val="Arial"/>
        <family val="2"/>
      </rPr>
      <t xml:space="preserve">	</t>
    </r>
    <r>
      <rPr>
        <sz val="12"/>
        <rFont val="宋体"/>
        <charset val="134"/>
      </rPr>
      <t>乒乓球新生杯活动  0.2 分
（9）</t>
    </r>
    <r>
      <rPr>
        <sz val="12"/>
        <rFont val="Arial"/>
        <family val="2"/>
      </rPr>
      <t xml:space="preserve">	</t>
    </r>
    <r>
      <rPr>
        <sz val="12"/>
        <rFont val="宋体"/>
        <charset val="134"/>
      </rPr>
      <t>女足杯 第二名 1.6分（10）暑期“三下乡”社会实践 省级重点团队 1分</t>
    </r>
  </si>
  <si>
    <r>
      <rPr>
        <sz val="12"/>
        <rFont val="宋体"/>
        <charset val="134"/>
      </rPr>
      <t>（1）</t>
    </r>
    <r>
      <rPr>
        <sz val="12"/>
        <rFont val="Arial"/>
        <family val="2"/>
      </rPr>
      <t xml:space="preserve">	</t>
    </r>
    <r>
      <rPr>
        <sz val="12"/>
        <rFont val="宋体"/>
        <charset val="134"/>
      </rPr>
      <t>参与食品学院院运会女子3000米项目比赛 第三名  0.8分 
（2）</t>
    </r>
    <r>
      <rPr>
        <sz val="12"/>
        <rFont val="Arial"/>
        <family val="2"/>
      </rPr>
      <t xml:space="preserve">	</t>
    </r>
    <r>
      <rPr>
        <sz val="12"/>
        <rFont val="宋体"/>
        <charset val="134"/>
      </rPr>
      <t>2022年食品学院研究生篮球选拔赛 0.2分 
（3）</t>
    </r>
    <r>
      <rPr>
        <sz val="12"/>
        <rFont val="Arial"/>
        <family val="2"/>
      </rPr>
      <t xml:space="preserve">	</t>
    </r>
    <r>
      <rPr>
        <sz val="12"/>
        <rFont val="宋体"/>
        <charset val="134"/>
      </rPr>
      <t>2022年食品学院研究生乒乓球队选拔赛 0.2 分 
（4）</t>
    </r>
    <r>
      <rPr>
        <sz val="12"/>
        <rFont val="Arial"/>
        <family val="2"/>
      </rPr>
      <t xml:space="preserve">	</t>
    </r>
    <r>
      <rPr>
        <sz val="12"/>
        <rFont val="宋体"/>
        <charset val="134"/>
      </rPr>
      <t>2023年华农第二期研究生荧光夜跑  0.2 分
（5）</t>
    </r>
    <r>
      <rPr>
        <sz val="12"/>
        <rFont val="Arial"/>
        <family val="2"/>
      </rPr>
      <t xml:space="preserve">	</t>
    </r>
    <r>
      <rPr>
        <sz val="12"/>
        <rFont val="宋体"/>
        <charset val="134"/>
      </rPr>
      <t>易班定向越野  0.5 分
（8）</t>
    </r>
    <r>
      <rPr>
        <sz val="12"/>
        <rFont val="Arial"/>
        <family val="2"/>
      </rPr>
      <t xml:space="preserve">	</t>
    </r>
    <r>
      <rPr>
        <sz val="12"/>
        <rFont val="宋体"/>
        <charset val="134"/>
      </rPr>
      <t>乒乓球新生杯活动  0.2 分
（9）</t>
    </r>
    <r>
      <rPr>
        <sz val="12"/>
        <rFont val="Arial"/>
        <family val="2"/>
      </rPr>
      <t xml:space="preserve">	</t>
    </r>
    <r>
      <rPr>
        <sz val="12"/>
        <rFont val="宋体"/>
        <charset val="134"/>
      </rPr>
      <t>女足杯 第二名 1.6分（10）暑期“三下乡”社会实践 省级重点团队 0.5分</t>
    </r>
  </si>
  <si>
    <r>
      <rPr>
        <sz val="12"/>
        <color theme="1"/>
        <rFont val="宋体"/>
        <charset val="134"/>
      </rPr>
      <t>1、华南农业大学学习党的二十大精神易班知识竞赛没有姓名；2、 线上文体打卡活动 体育打卡和线上文体打卡活动 音乐打卡</t>
    </r>
    <r>
      <rPr>
        <sz val="12"/>
        <color theme="1"/>
        <rFont val="宋体"/>
        <charset val="134"/>
      </rPr>
      <t> </t>
    </r>
    <r>
      <rPr>
        <sz val="12"/>
        <color theme="1"/>
        <rFont val="宋体"/>
        <charset val="134"/>
      </rPr>
      <t>属于集体活动，且两个只加一次参与分3、暑期“三下乡”社会实践 省级重点团队只加三下乡的0.5分；集体活动上限1分，互联网＋无学院章或公众号推文证明</t>
    </r>
  </si>
  <si>
    <t>20223141058</t>
  </si>
  <si>
    <t>孙媛媛</t>
  </si>
  <si>
    <t>1、党建部工作人员 2分 
2、学者面对面讲座 0.2分
3、电信防诈骗讲座 0.2分
4、“华农之星”社区宣讲 0.2分
5、十一届廉洁讲座 0.2分
6、食品安全科普大赛 0.2分
7、四院联合心理知识竞赛初赛 0.2分
8、党的二十大知识竞赛 0.2分
9、优秀团支部 0.25分</t>
  </si>
  <si>
    <r>
      <rPr>
        <sz val="12"/>
        <color theme="1"/>
        <rFont val="宋体"/>
        <charset val="134"/>
      </rPr>
      <t>3.65</t>
    </r>
    <r>
      <rPr>
        <sz val="12"/>
        <color rgb="FFC00000"/>
        <rFont val="宋体"/>
        <charset val="134"/>
      </rPr>
      <t>（一审：3.25）</t>
    </r>
  </si>
  <si>
    <r>
      <rPr>
        <sz val="12"/>
        <color theme="1"/>
        <rFont val="宋体"/>
        <charset val="134"/>
      </rPr>
      <t>1、党建部工作人员 2分 
2、学者面对面讲座 0.2分
3、电信防诈骗讲座 0.2分
4、“华农之星”社区宣讲 0.2分
5、十一届廉洁讲座 0.2分
6、食品安全科普大赛 0.2分
7、四院联合心理知识竞赛初赛 0.2分
8、党的二十大知识竞赛 0.2分
9、优秀团支部 0.25分</t>
    </r>
    <r>
      <rPr>
        <sz val="12"/>
        <color rgb="FFC00000"/>
        <rFont val="宋体"/>
        <charset val="134"/>
      </rPr>
      <t>（集体活动分上限1分）</t>
    </r>
  </si>
  <si>
    <t>1、食品加工过程模拟-优化-控制 92分 3学分
2、食品包装进展专题 94分 2学分
3、食品工业新技术设备 93分 2学分
4、食品质量安全控制与案例分析81分 3学分
5、现代农业创新与乡村振兴战略91分 2学分
6、食品加工与贮运专题 90分 3学分
7、试验设计与数据分析 92分 2学分
8、科研伦理与学术规范（MOOC）100分 1学分
9、硕士生英语 90分 3学分
10、自然辩证法概论 95分 1学分
11、新时代中国特色社会主义理论与实践 94分 2学分
绩点平均分：90.92分
学习成绩得分=90.92*0.2=18.18分</t>
  </si>
  <si>
    <t>1、食品学院第十二届综述大赛参与 0.2分
2、食品大讲堂第十七期 0.2分
3、专利辅导讲座 0.2分
4、农产品加工学术讲座 0.2分
5、实验技能创新大赛 0.2分</t>
  </si>
  <si>
    <t>1、食品学院女子篮球队选拔赛 0.2分
2、食品学院乒乓球队选拔赛 0.2分
3、趣味运动会第二期 0.2分
4、定向越野初赛女子团队赛0.2分
5、第二届夜间超级迷宫定向赛暨校队选拔赛 0.2分
6、线上文体活动打卡 0.2分
7、三下乡活动 2分</t>
  </si>
  <si>
    <r>
      <rPr>
        <sz val="12"/>
        <color theme="1"/>
        <rFont val="宋体"/>
        <charset val="134"/>
      </rPr>
      <t xml:space="preserve">1、食品学院女子篮球队选拔赛 0.2分
2、食品学院乒乓球队选拔赛 0.2分
3、趣味运动会第二期 0.2分
4、定向越野初赛女子团队赛0.2分
5、第二届夜间超级迷宫定向赛暨校队选拔赛 0.2分
</t>
    </r>
    <r>
      <rPr>
        <sz val="12"/>
        <color rgb="FFC00000"/>
        <rFont val="宋体"/>
        <charset val="134"/>
      </rPr>
      <t>6、线上文体活动打卡 0.2分（属于集体活动，但达到上限)
7、三下乡活动 2分（细则没有，只加0.5分）</t>
    </r>
  </si>
  <si>
    <t>刘悠</t>
  </si>
  <si>
    <t>（1）农产品加工产业发展现状与趋势讲座0.2分；（2）心理健康讲座0.2分；（3）防电信诈骗讲座0.2分；（4）先进团支部0.25分（5）“学思想﹒育新人﹒建新功”答题 0.2分</t>
  </si>
  <si>
    <t>（1）心理健康讲座0.2分；（2）防电信诈骗讲座0.2分；（3）先进团支部0.25分（4）“学思想﹒育新人﹒建新功”答题 0.2分</t>
  </si>
  <si>
    <t>食品科学与工程文献综述与专题讨论 2 91；智能制造与食品加工 1 90；未来食品发展专题 2 96；现代知识产权与保护 1 91；蛋白质结构与功能 1 86；功能食品加工工艺学1 87；文献管理与信息分析（MOOC）2 92；高级食品化学 2 89；试验设计与数据分析 2 92；工程伦理 2 93；硕士生英语 3 90；自然辩证法概论 1 95；新时代中国特色社会主义理论与实践2 92。总学分：22 平均绩点：91.32 平均绩点X0.2：18.26</t>
  </si>
  <si>
    <t>（1）食品学院综述大赛参与 0.2分；综述大赛校级一等奖4分</t>
  </si>
  <si>
    <t>获奖和参与只加一次</t>
  </si>
  <si>
    <t>（1）农产品加工产业发展现状与趋势讲座0.2分；（2）食品学院综述大赛参与 0.2分；综述大赛校级一等奖4分</t>
  </si>
  <si>
    <t>（1）线上文体打卡活动0.2分；</t>
  </si>
  <si>
    <t>(1)线上文体打卡活动 0.2分;(2) 易班嘉年华定向越野 .2分;(3)定向越野初赛 男女团队赛 0.2分</t>
  </si>
  <si>
    <t>郑婷婷</t>
  </si>
  <si>
    <t>先进班级团支部+0.25
“光盘行动”有奖竞答+0.2
燕山清扫活动 0.1分
11.2食品大讲堂+0.2
11.27心理健康讲座+0.2
3.15学者面对面讲座+0.2
4.20防电信诈骗讲座+0.2
5.26华农之星社区宣讲活动+0.2</t>
  </si>
  <si>
    <t xml:space="preserve">食品与健康及保健食品开发趋势专题 2学分 89
智能制造与食品加工 1学分 89
应用有机化学 2学分 89
研究生学术与职业素养讲座（MOOC） 3学分 88
食品加工与贮运专题 3学分 88
生物工程综合实验 3学分 98
试验设计与数据分析 2学分 89
工程伦理 2学分 88
硕士生英语 3学分 95
马克思主义与社会科学方法论 1学分 82
新时代中国特色社会主义理论与实践 2学分 83
</t>
  </si>
  <si>
    <t>7-3.2</t>
  </si>
  <si>
    <r>
      <rPr>
        <sz val="12"/>
        <color rgb="FFFF0000"/>
        <rFont val="宋体"/>
        <charset val="134"/>
      </rPr>
      <t>2022年全国预制菜创新创业大赛优秀奖成员+5</t>
    </r>
    <r>
      <rPr>
        <sz val="12"/>
        <color theme="1"/>
        <rFont val="宋体"/>
        <charset val="134"/>
      </rPr>
      <t xml:space="preserve">
第十一届TRIZ杯大赛校选赛三等奖小组成员+0.8
第十一届TRIZ杯大赛校选赛优秀奖小组成员+0.6
</t>
    </r>
    <r>
      <rPr>
        <sz val="12"/>
        <color rgb="FFFF0000"/>
        <rFont val="宋体"/>
        <charset val="134"/>
      </rPr>
      <t>第十一届TRIZ华农选拔赛现场答辩观看+0.2</t>
    </r>
    <r>
      <rPr>
        <sz val="12"/>
        <color theme="1"/>
        <rFont val="宋体"/>
        <charset val="134"/>
      </rPr>
      <t xml:space="preserve">
2022综述大赛参赛+0.2
11.10专利辅导讲座+0.2</t>
    </r>
  </si>
  <si>
    <r>
      <rPr>
        <sz val="12"/>
        <color rgb="FFFF0000"/>
        <rFont val="宋体"/>
        <charset val="134"/>
      </rPr>
      <t>2022年全国预制菜创新创业大赛优秀奖成员+2</t>
    </r>
    <r>
      <rPr>
        <sz val="12"/>
        <color theme="1"/>
        <rFont val="宋体"/>
        <charset val="134"/>
      </rPr>
      <t xml:space="preserve">
第十一届TRIZ杯大赛校选赛三等奖小组成员+0.8
第十一届TRIZ杯大赛校选赛优秀奖小组成员+0.6
2022综述大赛参赛+0.2
11.10专利辅导讲座+0.2</t>
    </r>
  </si>
  <si>
    <t>趣味运动会0.2
乒乓球选拔0.2
篮球队选拔0.2</t>
  </si>
  <si>
    <t>1落款公章为官方组织的学会及行业协会的奖项相应降低一个 行政级别计分，若为国家级学会/协会则认定为省级，以此类推。根据细则降为省级优秀奖，小组成员加2分，2.参赛和观赛只加最高项</t>
  </si>
  <si>
    <t>李锐炫</t>
  </si>
  <si>
    <r>
      <rPr>
        <sz val="12"/>
        <rFont val="宋体"/>
        <charset val="134"/>
      </rPr>
      <t>(1)2022-2023学年食品学院研究生“青年大学习”先进团支部 0.25分
(2)参加2023年4月20日防电信网络诈骗研究生专场宣讲会 0.2分
(3)参加2022年11月27日心理健康讲座1次 0.2分；</t>
    </r>
    <r>
      <rPr>
        <sz val="12"/>
        <color rgb="FFFF0000"/>
        <rFont val="宋体"/>
        <charset val="134"/>
      </rPr>
      <t xml:space="preserve">
(4)参加2022年11月第七届全国大学生预防艾滋病知识竞赛1次 0.2分</t>
    </r>
    <r>
      <rPr>
        <sz val="12"/>
        <rFont val="宋体"/>
        <charset val="134"/>
      </rPr>
      <t xml:space="preserve">
(5)参加华南农业大学书画社举办的以“翰墨书正气，丹青展宏图”为主题的第十三届迎新杯书画大赛活动1次 0.2分；
(6)班级心理委员 2分
</t>
    </r>
  </si>
  <si>
    <t>(1)2022-2023学年食品学院研究生“青年大学习”先进团支部 0.25分
(2)参加2023年4月20日防电信网络诈骗研究生专场宣讲会 0.2分
(3)参加2022年11月27日心理健康讲座1次 0.2分；
(5)参加华南农业大学书画社举办的以“翰墨书正气，丹青展宏图”为主题的第十三届迎新杯书画大赛活动1次 0.2分；
(6)班级心理委员 2分
（1）参与2023年3月30日学者面对面讲座 0.2分</t>
  </si>
  <si>
    <r>
      <rPr>
        <sz val="12"/>
        <rFont val="宋体"/>
        <charset val="134"/>
      </rPr>
      <t>(1)</t>
    </r>
    <r>
      <rPr>
        <sz val="12"/>
        <rFont val="Arial"/>
        <family val="2"/>
      </rPr>
      <t xml:space="preserve">	</t>
    </r>
    <r>
      <rPr>
        <sz val="12"/>
        <rFont val="宋体"/>
        <charset val="134"/>
      </rPr>
      <t>发酵工程 86分 学分3分
(2)</t>
    </r>
    <r>
      <rPr>
        <sz val="12"/>
        <rFont val="Arial"/>
        <family val="2"/>
      </rPr>
      <t xml:space="preserve">	</t>
    </r>
    <r>
      <rPr>
        <sz val="12"/>
        <rFont val="宋体"/>
        <charset val="134"/>
      </rPr>
      <t>食品微生物学进展专题 86分 学分2分
(3)</t>
    </r>
    <r>
      <rPr>
        <sz val="12"/>
        <rFont val="Arial"/>
        <family val="2"/>
      </rPr>
      <t xml:space="preserve">	</t>
    </r>
    <r>
      <rPr>
        <sz val="12"/>
        <rFont val="宋体"/>
        <charset val="134"/>
      </rPr>
      <t>信息检索与文献写作 91分 学分1分
(4)</t>
    </r>
    <r>
      <rPr>
        <sz val="12"/>
        <rFont val="Arial"/>
        <family val="2"/>
      </rPr>
      <t xml:space="preserve">	</t>
    </r>
    <r>
      <rPr>
        <sz val="12"/>
        <rFont val="宋体"/>
        <charset val="134"/>
      </rPr>
      <t>文献管理与信息分析（MOOC) 92分 学分2分
(5)</t>
    </r>
    <r>
      <rPr>
        <sz val="12"/>
        <rFont val="Arial"/>
        <family val="2"/>
      </rPr>
      <t xml:space="preserve">	</t>
    </r>
    <r>
      <rPr>
        <sz val="12"/>
        <rFont val="宋体"/>
        <charset val="134"/>
      </rPr>
      <t>生物工程研究进展 94分 学分3分
(6)</t>
    </r>
    <r>
      <rPr>
        <sz val="12"/>
        <rFont val="Arial"/>
        <family val="2"/>
      </rPr>
      <t xml:space="preserve">	</t>
    </r>
    <r>
      <rPr>
        <sz val="12"/>
        <rFont val="宋体"/>
        <charset val="134"/>
      </rPr>
      <t>生物工程综合实验 98分 学分3分
(7)</t>
    </r>
    <r>
      <rPr>
        <sz val="12"/>
        <rFont val="Arial"/>
        <family val="2"/>
      </rPr>
      <t xml:space="preserve">	</t>
    </r>
    <r>
      <rPr>
        <sz val="12"/>
        <rFont val="宋体"/>
        <charset val="134"/>
      </rPr>
      <t>试验设计与数据分析 90分 学分2分
(8)</t>
    </r>
    <r>
      <rPr>
        <sz val="12"/>
        <rFont val="Arial"/>
        <family val="2"/>
      </rPr>
      <t xml:space="preserve">	</t>
    </r>
    <r>
      <rPr>
        <sz val="12"/>
        <rFont val="宋体"/>
        <charset val="134"/>
      </rPr>
      <t>工程伦理 93分 学分2分
(9)</t>
    </r>
    <r>
      <rPr>
        <sz val="12"/>
        <rFont val="Arial"/>
        <family val="2"/>
      </rPr>
      <t xml:space="preserve">	</t>
    </r>
    <r>
      <rPr>
        <sz val="12"/>
        <rFont val="宋体"/>
        <charset val="134"/>
      </rPr>
      <t xml:space="preserve">硕士生英语 87分 学分3分
(10)自然辩证法概论 95分 学分1分
(11)新时代中国特色社会主义理论与实践 90分 学分2分
绩点平均分：90.96  绩点平均分*0.2为18.19
</t>
    </r>
  </si>
  <si>
    <t>（1）参与2023年3月30日学者面对面讲座 0.2分
（2）参与食品学院第十二届综述大赛0.2分；
（3）参与2023年4月27日食品安全科普作品创作大赛 0.2分
（4）参与2022年“丁颖杯”发明创意大赛 0.2分
（5）参与2023年6月8日学术论坛决赛 0.2分
（6）参与红十字会第二十一届初级卫生知识擂台赛决赛观众 0.2分
（7）参与第七届智行杯决赛观众 0.2分
（8）参与第七届智行杯知识竞赛活动 0.2分
（9）参与食品学院实验技能创新大赛 0.2分</t>
  </si>
  <si>
    <t>（2）参与食品学院第十二届综述大赛0.2分；
（3）参与2023年4月27日食品安全科普作品创作大赛 0.2分
（4）参与2022年“丁颖杯”发明创意大赛 0.2分
（5）参与2023年6月8日学术论坛决赛 0.2分
（9）参与食品学院实验技能创新大赛 0.2分</t>
  </si>
  <si>
    <t xml:space="preserve">（1）参与2022年食品学院研究生男子篮球球队选拔赛 0.2分； 
（2）参与2022年食品学院研究生乒乓球队选拔赛 0.2分；
（3）参与定向越野初赛男女团队赛 0.2分；
（4）获得2023年易班嘉年华定向越野活动三等奖 0.5分；
（5）参与2023年易班嘉年华定向越野活动 0.2分
（6）参与2022年食品学院院运会男子铅球 0.2分
</t>
  </si>
  <si>
    <t xml:space="preserve">1、参加2022年11月第七届全国大学生预防艾滋病知识竞赛1次不加分；
2、参与2023年3月30日学者面对面讲座属于集体活动
3、参与红十字会第二十一届初级卫生知识擂台赛决赛观众没有盖章；
4、参与第七届智行杯决赛观众 参与与观赛只加一次； 
5、参与第七届智行杯知识竞赛活动 没有盖章
</t>
  </si>
  <si>
    <t>周靖菲</t>
  </si>
  <si>
    <t>（1）  团委组织部工作人员 2分； （2）  所在团委获得“红旗团委”0.25分；（3）  所在班级获得“先进团支部”0.25分；（4）  参与11月27日参加心理健康讲座 0.2；分（5）  参与食品安全科普大赛观众 0.2分；（6）  参与食品安全科普大赛观众 0.2分；（7）  参与院班联动-燕山清扫活动0.1分；（8）参加四院联合-心理健康知识竞赛0.2分；</t>
  </si>
  <si>
    <t>（1）  团委组织部工作人员 2分； （2）  所在团委获得“红旗团委”0.25分；（3）  所在班级获得“先进团支部”0.25分；（4）  参与11月27日参加心理健康讲座 0.2；分（（5）  参与食品安全科普大赛观众 0.2分；（6）  参与食品安全科普大赛观众 0.2分；（7）  参与院班联动-燕山清扫活动0.1分；（8）参加四院联合-心理健康知识竞赛0.2分；</t>
  </si>
  <si>
    <t>（1）    食品加工过程模拟-优化-控制课程，3学分，成绩为86分；（2）    生物工程下游技术课程，2学分，成绩为94分；（3）    食品微生物基因工程实验技术课程，3学分，成绩为91分；（4）    文献管理与信息分析（MOOC）课程，2学分，成绩为99分；（5）    高级食品化学课程，2学分，成绩为92分；（6）    食品加工与贮运专题课程，3学分，成绩为92分；（7）    试验设计与数据分析课程，2学分，成绩为92分；（8）    工程伦理课程，2学分，成绩为92分；（9）    硕士生英语课程，3学分，成绩为99分；（10）  自然辩证法概论课程，1学分，成绩为93分；（11）新时代中国特色社会主义理论与实践课程，2学分，成绩为92分</t>
  </si>
  <si>
    <t>0.6-0.1</t>
  </si>
  <si>
    <r>
      <rPr>
        <sz val="12"/>
        <color theme="1"/>
        <rFont val="宋体"/>
        <charset val="134"/>
      </rPr>
      <t>（1）  参与食品学院第12届综述大赛 0.2分</t>
    </r>
    <r>
      <rPr>
        <sz val="12"/>
        <color rgb="FFFF0000"/>
        <rFont val="宋体"/>
        <charset val="134"/>
      </rPr>
      <t>（2）  参与2022年华南农业大学食品学院实验技能创新大赛0.2分</t>
    </r>
    <r>
      <rPr>
        <sz val="12"/>
        <color theme="1"/>
        <rFont val="宋体"/>
        <charset val="134"/>
      </rPr>
      <t>（3）参加广东农产品加工产业发展现状与趋势学术讲座0.2分</t>
    </r>
  </si>
  <si>
    <r>
      <rPr>
        <sz val="12"/>
        <color theme="1"/>
        <rFont val="宋体"/>
        <charset val="134"/>
      </rPr>
      <t>（1）  参与食品学院第12届综述大赛 0.2分</t>
    </r>
    <r>
      <rPr>
        <sz val="12"/>
        <color rgb="FFFF0000"/>
        <rFont val="宋体"/>
        <charset val="134"/>
      </rPr>
      <t>（2）  参与2022年华南农业大学食品学院实验技能创新大赛0.1分（</t>
    </r>
    <r>
      <rPr>
        <sz val="12"/>
        <color theme="1"/>
        <rFont val="宋体"/>
        <charset val="134"/>
      </rPr>
      <t>3）参加广东农产品加工产业发展现状与趋势学术讲座0.2分</t>
    </r>
  </si>
  <si>
    <t>1.6-0.5</t>
  </si>
  <si>
    <r>
      <rPr>
        <sz val="12"/>
        <color theme="1"/>
        <rFont val="宋体"/>
        <charset val="134"/>
      </rPr>
      <t>（1）参与2022年食品学院研究生乒乓球队选拔赛  0.2分；（2）参与易班嘉年华定向越野活动 0.2分（3）参与华南农业大学第二期荧光夜跑活动 0.2分（4）参加三下乡社会实践活动 0.5分</t>
    </r>
    <r>
      <rPr>
        <sz val="12"/>
        <color rgb="FFFF0000"/>
        <rFont val="宋体"/>
        <charset val="134"/>
      </rPr>
      <t>（5）参加食品学院实验室夜间巡查实践活动 0.5分</t>
    </r>
  </si>
  <si>
    <t>（1）参与2022年食品学院研究生乒乓球队选拔赛  0.2分；（2）参与易班嘉年华定向越野活动 0.2分（3）参与华南农业大学第二期荧光夜跑活动 0.2分（4）参加三下乡社会实践活动 0.5分</t>
  </si>
  <si>
    <t>24.15-0.6</t>
  </si>
  <si>
    <t>1.2022年华南农业大学食品学院实验技能创新大赛参与分加 0.2分 2.参加食品学院实验室夜间巡查实践活动 0.5分不加分，已加志愿分。</t>
  </si>
  <si>
    <t>20223185044</t>
  </si>
  <si>
    <t>吕锐颖</t>
  </si>
  <si>
    <t>（1）院级优秀工作人员 0.5分；院级先进团支部 0.25分 （2）院级研究生会工作人员 2分 （3）参加4月20日防电信网络诈骗研究生专场宣讲会1次 0.2分；参加2022年11月27日心理健康讲座1次 0.2分；参加华南农业大学义务工作者协会举办的清明义工活动1次 0.2分；华南农业大学学生会主办的“线上文体打卡活动”2次 0.4分</t>
  </si>
  <si>
    <r>
      <rPr>
        <sz val="12"/>
        <color theme="1"/>
        <rFont val="宋体"/>
        <charset val="134"/>
      </rPr>
      <t>3.75</t>
    </r>
    <r>
      <rPr>
        <sz val="12"/>
        <color rgb="FFC00000"/>
        <rFont val="宋体"/>
        <charset val="134"/>
      </rPr>
      <t>（一审：3.55）</t>
    </r>
  </si>
  <si>
    <r>
      <rPr>
        <sz val="12"/>
        <color theme="1"/>
        <rFont val="宋体"/>
        <charset val="134"/>
      </rPr>
      <t>（1）院级优秀工作人员 0.5分；院级先进团支部 0.25分 （2）院级研究生会工作人员 2分 （3）参加4月20日防电信网络诈骗研究生专场宣讲会1次 0.2分；参加2022年11月27日心理健康讲座1次 0.2分；参加华南农业大学义务工作者协会举办的清明义工活动1次 0.2分；华南农业大学学生会主办的“线上文体打卡活动”2次 0.4分</t>
    </r>
    <r>
      <rPr>
        <sz val="12"/>
        <color rgb="FFC00000"/>
        <rFont val="宋体"/>
        <charset val="134"/>
      </rPr>
      <t>（同一活动 只加一次）</t>
    </r>
  </si>
  <si>
    <t>动物细胞培养技术及其应用 90分；基因工程原理 85分；分子细胞生物学 93分；实验动物学 89分；食品加工与贮运专题 96分；生物工程综合实验 98分；试验设计与数据分析 91分；工程伦理 94分；硕士生英语 96分；自然辩证法概论 95分；新时代中国特色社会主义理论与实践 95分</t>
  </si>
  <si>
    <t>（1）食品学院第十二届综述大赛参与 0.2分（2）参加食品大讲堂第十七期1次 0.2分；参加12月14日广东农产品加工产业发展现状与趋势讲座1次 0.2分；参加11月10 日专利辅导讲座1次 0.2分</t>
  </si>
  <si>
    <t>（1）参加2023年华南农业大学第二期研究生荧光夜跑活动1次0.2分；参加2022年食品学院研究生乒乓球队选拔赛1次 0.2分；参加华南农业大学第六十五届运动会定向越野男女团队赛1次 0.2分</t>
  </si>
  <si>
    <t>一审：23.58</t>
  </si>
  <si>
    <t>20223141050</t>
  </si>
  <si>
    <t>罗皓琳</t>
  </si>
  <si>
    <t>(1)就任团委研究生会办公室工作人员 2分
(2)所在研究生会获“五四红旗团委”0.25分
(3)所在班集体获“先进团支部” 0.25分
(4)参加四院联合心理知识竞赛 0.2分
(5)参加4月20日防电信诈骗讲座 0.2分
(6)参加11月2日食品大讲堂 0.2分
(7)参11月27日心理健康讲座+0.2分</t>
  </si>
  <si>
    <t>食品与健康及保健食品开发趋势专题，2学分，90分
大型仪器分析，1学分，92分
研究生学习适应与发展，2学分，95分
科学研究方法与论文写作（MOOC），2学分，89分
试验设计与数据分析，2学分，96分
食品加工与贮运专题，3学分，90分
食品质量安全控制与案例分析，3学分，81分
现代农业创新与乡村振兴战略，2学分，95分
硕士生英语，3学分，90分
马克思主义与社会科学方法论，1学分，80分
新时代中国特色社会主义理论与实践，2学分，92分
科研伦理与学术规范（MOOC），1学分，96分
学习成绩得分=90.21×0.2=18.04</t>
  </si>
  <si>
    <t>参与食品学院综述大赛（院级）0.2分
作为领队参与丁颖杯校赛（校级） 1.2分
参与实验技能创新大赛（院级）0.2分
参加6月6日食品大讲堂 0.2分
参加6月8日学术论坛 0.2分
参加11月10日专利辅导讲座 0.2分
参加12月14日广东农产品加工讲座 0.2分</t>
  </si>
  <si>
    <r>
      <rPr>
        <sz val="12"/>
        <color theme="1"/>
        <rFont val="宋体"/>
        <charset val="134"/>
      </rPr>
      <t>2.4（</t>
    </r>
    <r>
      <rPr>
        <sz val="12"/>
        <color rgb="FFC00000"/>
        <rFont val="宋体"/>
        <charset val="134"/>
      </rPr>
      <t>一审：1.2）</t>
    </r>
  </si>
  <si>
    <r>
      <rPr>
        <sz val="12"/>
        <color theme="1"/>
        <rFont val="宋体"/>
        <charset val="134"/>
      </rPr>
      <t xml:space="preserve">参与食品学院综述大赛（院级）0.2分
</t>
    </r>
    <r>
      <rPr>
        <sz val="12"/>
        <color rgb="FFC00000"/>
        <rFont val="宋体"/>
        <charset val="134"/>
      </rPr>
      <t>作为领队参与丁颖杯校赛（校级） 1.2分（佐证材料不清晰）</t>
    </r>
    <r>
      <rPr>
        <sz val="12"/>
        <color theme="1"/>
        <rFont val="宋体"/>
        <charset val="134"/>
      </rPr>
      <t xml:space="preserve">
参与实验技能创新大赛（院级）0.2分
参加6月6日食品大讲堂 0.2分
参加6月8日学术论坛 0.2分
参加11月10日专利辅导讲座 0.2分
参加12月14日广东农产品加工讲座 0.2分</t>
    </r>
  </si>
  <si>
    <r>
      <rPr>
        <sz val="12"/>
        <color theme="1"/>
        <rFont val="宋体"/>
        <charset val="134"/>
      </rPr>
      <t xml:space="preserve">参与食品学院综述大赛（院级）0.2分
</t>
    </r>
    <r>
      <rPr>
        <sz val="12"/>
        <color rgb="FFFF0000"/>
        <rFont val="宋体"/>
        <charset val="134"/>
      </rPr>
      <t>作为领队参与丁颖杯校赛（校级） 0.2分（佐证材料并未显示出来获奖等级类别，只按参与分加）</t>
    </r>
    <r>
      <rPr>
        <sz val="12"/>
        <color theme="1"/>
        <rFont val="宋体"/>
        <charset val="134"/>
      </rPr>
      <t xml:space="preserve">
参与实验技能创新大赛（院级）0.2分
参加6月6日食品大讲堂 0.2分
参加6月8日学术论坛 0.2分
参加11月10日专利辅导讲座 0.2分
参加12月14日广东农产品加工讲座 0.2分</t>
    </r>
  </si>
  <si>
    <t>参与研究生男子篮球选拔赛  0.2分
参加第三届夜间迷宫接力赛（校级） 0.2分
参加食品学院定向越野初赛 0.2分</t>
  </si>
  <si>
    <t>参与研究生男子篮球选拔赛  0.2分
参加第三届夜间迷宫接力赛（校级） 0.2分
参加食品学院定向越野初赛 0.2分 第二期荧光夜跑 0.2分</t>
  </si>
  <si>
    <t>一审：23.34</t>
  </si>
  <si>
    <t>柳明罕</t>
  </si>
  <si>
    <t>（1）中国研究生乡村振兴科技强农+创新大赛 第一届乡村振兴志愿服务技能大赛 参赛 0.2分   （2） 3.15学者面对面 0.2分     （3） 11.27日心理健康讲座 0.2  （4）先进团支部 2022级七班 0.25分 （5）华南农业大学学习党的二十大精神易班知识竞赛 0.2分</t>
  </si>
  <si>
    <t>院级第一家加一分，三下乡需提供表彰证明</t>
  </si>
  <si>
    <t xml:space="preserve">（1）中国研究生乡村振兴科技强农+创新大赛 第一届乡村振兴志愿服务技能大赛 参赛 0.2分   （2） 3.15学者面对面 0.2分     （3） 11.27日心理健康讲座 0.2  （4）先进团支部 2022级七班 0.25分 </t>
  </si>
  <si>
    <t xml:space="preserve">（1）科研伦理与学术规范（MOOC）94分 1学分 （2）食品微生物基因工程实验技术 89分 3学分 （3）发酵工程 82分 3学分 (4)工业微生物育种 98分 2学分 (5)信息检索与文献写作 88分 1学分 (6)食品加工与贮运专题 91 3学分 (7)试验设计与数据分析 91分 2学分 (8)高级食品化学 89分 2学分 (9)工程伦理 92分 2学分 (10)硕士生英语 91分 3学分 (11)马克思主义与社会科学方法论 87分 1学分 (12)新时代中国特色社会主义理论与实践 94分 2学分 
</t>
  </si>
  <si>
    <t xml:space="preserve">(1)  12.14广东农产品加工产业发展现状与趋势讲座 0.2分 （2） 食品学院第十二届综述大赛 0.2分
</t>
  </si>
  <si>
    <t>（1）校级院际杯 羽毛球比赛第一名 1.8分 （2） 校级羽毛球单打赛第五名 1分 （3）参加三下乡线下实践活动 0.5分   （4）三下乡队伍获得省重点团队，“百千万工程突击队” 1分  （5）易班嘉年华定向越野活动三等奖 0.5分    （6）乒乓球院队选拔 0.2分   （7）第二期荧光夜跑 0.2分</t>
  </si>
  <si>
    <t>（1）校级院际杯 羽毛球比赛第一名 1.8分 （2） 校级羽毛球单打赛第五名 1分 （3）参加三下乡线下实践活动 0.5分    （5）易班嘉年华定向越野活动三等奖 0.5分    （6）乒乓球院队选拔 0.2分   （7）第二期荧光夜跑 0.2分</t>
  </si>
  <si>
    <t>1、华南农业大学学习党的二十大精神易班知识竞赛没有姓名2、三下乡队伍获得省重点团队，“百千万工程突击队” 不加分</t>
  </si>
  <si>
    <t>20223141035</t>
  </si>
  <si>
    <t>李云龙</t>
  </si>
  <si>
    <t>19927534416</t>
  </si>
  <si>
    <r>
      <rPr>
        <sz val="12"/>
        <color theme="1"/>
        <rFont val="宋体"/>
        <charset val="134"/>
      </rPr>
      <t>（1）助理班主任 2分；（2)防电信网络诈骗讲座 0.2分；（3)督导员</t>
    </r>
    <r>
      <rPr>
        <strike/>
        <sz val="12"/>
        <color theme="1"/>
        <rFont val="宋体"/>
        <charset val="134"/>
      </rPr>
      <t xml:space="preserve"> 0.5分</t>
    </r>
    <r>
      <rPr>
        <sz val="12"/>
        <color theme="1"/>
        <rFont val="宋体"/>
        <charset val="134"/>
      </rPr>
      <t>；</t>
    </r>
    <r>
      <rPr>
        <sz val="12"/>
        <color rgb="FFFF0000"/>
        <rFont val="宋体"/>
        <charset val="134"/>
      </rPr>
      <t>按次计分0.2分 复审更新证明材料</t>
    </r>
    <r>
      <rPr>
        <sz val="12"/>
        <color theme="1"/>
        <rFont val="宋体"/>
        <charset val="134"/>
      </rPr>
      <t>（4）</t>
    </r>
    <r>
      <rPr>
        <strike/>
        <sz val="12"/>
        <color rgb="FFFF0000"/>
        <rFont val="宋体"/>
        <charset val="134"/>
      </rPr>
      <t>线上音乐打卡 0.2分；</t>
    </r>
    <r>
      <rPr>
        <sz val="12"/>
        <color rgb="FFFF0000"/>
        <rFont val="宋体"/>
        <charset val="134"/>
      </rPr>
      <t>线上音乐和线上体育重复</t>
    </r>
    <r>
      <rPr>
        <sz val="12"/>
        <color theme="1"/>
        <rFont val="宋体"/>
        <charset val="134"/>
      </rPr>
      <t>（5）心理健康辅导讲座 0.2分；（6）食品安全科普活动 0.2分；（7）青年大学习 先进团支部 0.25分；</t>
    </r>
  </si>
  <si>
    <t>（1）高级食品化学 92；（2）工业微生物育种 98；（3）食品质量安全检测技术进展 86；（4）研究生学术与职业素养讲座 84；（5）食品加工与贮运专题 92；（6）食品质量安全控制与案例分析 86；（7）现代农业创新与乡村振兴战略 95；（8）硕士生英语 90；（9）马克思主义与社会科学方法论 93；（10）新时代中国特色社会主义理论与实践 93；（11）科研伦理与学术规范 92；（92×2+98×2+86*2+84*3+92*3+86*3+95*2+90*3+93*1+93*2+92*1）/24个总学分*0.2=18.08</t>
  </si>
  <si>
    <t>（1）专利辅导 0.2分；（2）农产品加工讲座 0.2分；（3）学术论坛决赛活动 0.2分；（4）综述大赛 0.2分；</t>
  </si>
  <si>
    <r>
      <rPr>
        <sz val="12"/>
        <color theme="1"/>
        <rFont val="宋体"/>
        <charset val="134"/>
      </rPr>
      <t xml:space="preserve">（1）华南农业大学研究生足球赛  </t>
    </r>
    <r>
      <rPr>
        <strike/>
        <sz val="12"/>
        <color theme="1"/>
        <rFont val="宋体"/>
        <charset val="134"/>
      </rPr>
      <t>0.3分</t>
    </r>
    <r>
      <rPr>
        <sz val="12"/>
        <color theme="1"/>
        <rFont val="宋体"/>
        <charset val="134"/>
      </rPr>
      <t>；</t>
    </r>
    <r>
      <rPr>
        <sz val="12"/>
        <color rgb="FFFF0000"/>
        <rFont val="宋体"/>
        <charset val="134"/>
      </rPr>
      <t>0.2分</t>
    </r>
    <r>
      <rPr>
        <sz val="12"/>
        <color theme="1"/>
        <rFont val="宋体"/>
        <charset val="134"/>
      </rPr>
      <t>（2)食品学院院运会提前赛 立定跳远</t>
    </r>
    <r>
      <rPr>
        <strike/>
        <sz val="12"/>
        <color theme="1"/>
        <rFont val="宋体"/>
        <charset val="134"/>
      </rPr>
      <t xml:space="preserve"> 0.2分</t>
    </r>
    <r>
      <rPr>
        <sz val="12"/>
        <color theme="1"/>
        <rFont val="宋体"/>
        <charset val="134"/>
      </rPr>
      <t xml:space="preserve">；0.3分（3）参与趣味运动会 </t>
    </r>
    <r>
      <rPr>
        <strike/>
        <sz val="12"/>
        <color theme="1"/>
        <rFont val="宋体"/>
        <charset val="134"/>
      </rPr>
      <t>0.3分</t>
    </r>
    <r>
      <rPr>
        <sz val="12"/>
        <color theme="1"/>
        <rFont val="宋体"/>
        <charset val="134"/>
      </rPr>
      <t>；</t>
    </r>
    <r>
      <rPr>
        <sz val="12"/>
        <color rgb="FFFF0000"/>
        <rFont val="宋体"/>
        <charset val="134"/>
      </rPr>
      <t>0.2分</t>
    </r>
    <r>
      <rPr>
        <sz val="12"/>
        <color theme="1"/>
        <rFont val="宋体"/>
        <charset val="134"/>
      </rPr>
      <t>（4）乒乓球选拔赛 0.2分；（5）线上体育打卡 0.2分；</t>
    </r>
  </si>
  <si>
    <t>（1）华南农业大学研究生足球赛  0.3分；（2)食品学院院运会提前赛 立定跳远 0.2分；（3）参与趣味运动会 0.3分；（4）乒乓球选拔赛 0.2分；（5）线上体育打卡 0.2分；</t>
  </si>
  <si>
    <r>
      <rPr>
        <sz val="12"/>
        <color theme="1"/>
        <rFont val="宋体"/>
        <charset val="134"/>
      </rPr>
      <t xml:space="preserve">（1）华南农业大学研究生足球赛  </t>
    </r>
    <r>
      <rPr>
        <strike/>
        <sz val="12"/>
        <color theme="1"/>
        <rFont val="宋体"/>
        <charset val="134"/>
      </rPr>
      <t>0.2分</t>
    </r>
    <r>
      <rPr>
        <sz val="12"/>
        <color theme="1"/>
        <rFont val="宋体"/>
        <charset val="134"/>
      </rPr>
      <t>；（2)食品学院院运会提前赛 立定跳远</t>
    </r>
    <r>
      <rPr>
        <strike/>
        <sz val="12"/>
        <color theme="1"/>
        <rFont val="宋体"/>
        <charset val="134"/>
      </rPr>
      <t xml:space="preserve"> 0.2分</t>
    </r>
    <r>
      <rPr>
        <sz val="12"/>
        <color theme="1"/>
        <rFont val="宋体"/>
        <charset val="134"/>
      </rPr>
      <t>；（3）参与趣味运动会</t>
    </r>
    <r>
      <rPr>
        <sz val="12"/>
        <color rgb="FFFF0000"/>
        <rFont val="宋体"/>
        <charset val="134"/>
      </rPr>
      <t>0.2分</t>
    </r>
    <r>
      <rPr>
        <sz val="12"/>
        <color theme="1"/>
        <rFont val="宋体"/>
        <charset val="134"/>
      </rPr>
      <t>（4）乒乓球选拔赛 0.2分；（5）线上体育打卡 0.2分；</t>
    </r>
  </si>
  <si>
    <t>食品加工与安全硕士5班</t>
  </si>
  <si>
    <t>黄艳平</t>
  </si>
  <si>
    <t>（1）院级优秀督导员 0.7分 
（2）参加食品大讲堂讲座，0.2分
（3）参加心理健康讲座，0.2分
（4）参加学者面对面讲座，0.2分
（5）所在党支部获“先进党支部”称号，0.25分
（6）所在团支部获“先进团支部”称号，0.25分
（7）参加“学思想·育新人·建新功”知识竞赛，0.2分</t>
  </si>
  <si>
    <t>（1）院级优秀督导员 0.7分 
（2）参加食品大讲堂讲座，0.2分
（3）参加心理健康讲座，0.2分
（4）参加学者面对面讲座，0.2分
（5）所在党支部获“先进党支部”称号，0.25分
（6）所在团支部获“先进团支部”称号，0.25分
参加“学思想·育新人·建新功”知识竞赛，0.2分</t>
  </si>
  <si>
    <t>（1）院级优秀督导员 0.7分 
（2）参加食品大讲堂讲座，0.2分
（3）参加心理健康讲座，0.2分
（4）参加学者面对面讲座，0.2分
（5）所在党支部获“先进党支部”称号，0.25分
（6）所在团支部获“先进团支部”称号，0.25分
（7）参加“学思想·育新人·建新功”知识竞赛，0.2分（8）线上打卡0.2</t>
  </si>
  <si>
    <t>1)食品添加剂研究专题，2学分，87分；
2)高级食品化学，2学分，93分；
3)食品与健康及保健食品开发趋势专题，2学分，90分；
4)研究生学术与职业素养讲座（MOOC），3学分，88分；
5)食品加工与贮运专题，3学分，91分；
6)食品质量安全控制与案例分析，3学分，86分；
7)现代农业创新与乡村振兴战略，2学分，97分；
8)硕士生英语，3学分，80分；
9)自然辩证法概论，1学分，92分；
10)新时代中国特色社会主义理论与实践，2学分，96分；
11)科研伦理与学术规范（MOOC），1学分，97分。</t>
  </si>
  <si>
    <t>（1）食品学院“第三届研究生学术论坛”一等奖，1.5分；
（2）食品学院“食品安全科普作品创作大赛”一等奖，0.6分；
（3）参加食品学院“合理膳食，健康人生”学术讲座，0.2分
（4）参加食品学院第十二届综述大赛，0.2分</t>
  </si>
  <si>
    <t>（1）参与定向越野-短距离赛，0.2分；
（2）参与女子篮球选拔赛，0.2分；
（3）参与乒乓球队选拔赛，0.2分；
（4）参与食品学院院运会女子仰卧起坐， 0.2分；
（5）“线上文体打卡活动”，0.2分</t>
  </si>
  <si>
    <t>（1）参与定向越野-短距离赛，0.2分；
（2）参与女子篮球选拔赛，0.2分；
（3）参与乒乓球队选拔赛，0.2分；
（4）参与食品学院院运会女子仰卧起坐， 0.2分；</t>
  </si>
  <si>
    <t>线上打卡属于思想道德品质</t>
  </si>
  <si>
    <t>李苏香</t>
  </si>
  <si>
    <r>
      <rPr>
        <sz val="12"/>
        <color rgb="FF222222"/>
        <rFont val="宋体"/>
        <charset val="134"/>
      </rPr>
      <t>1.5</t>
    </r>
    <r>
      <rPr>
        <sz val="12"/>
        <color rgb="FFFF0000"/>
        <rFont val="宋体"/>
        <charset val="134"/>
      </rPr>
      <t>1.3</t>
    </r>
  </si>
  <si>
    <r>
      <rPr>
        <sz val="12"/>
        <color theme="1"/>
        <rFont val="宋体"/>
        <charset val="134"/>
      </rPr>
      <t>（1）院级先进党支部 0.25分
（2）参与“心灵奇旅”知识竞赛初赛 0.2分
（3）参与防电信网络诈骗研究生专场宣讲会 0.2分
（4）参与第十三届迎新杯书画大赛 0.2分
（5）先进团支部 0.25分
（6）线上文体打卡活动---线上音乐打卡 0.2分</t>
    </r>
    <r>
      <rPr>
        <sz val="12"/>
        <color rgb="FFFF0000"/>
        <rFont val="宋体"/>
        <charset val="134"/>
      </rPr>
      <t>0</t>
    </r>
    <r>
      <rPr>
        <sz val="12"/>
        <color theme="1"/>
        <rFont val="宋体"/>
        <charset val="134"/>
      </rPr>
      <t xml:space="preserve">
（7）线上文体打卡活动---线上体育打卡 0.2分</t>
    </r>
  </si>
  <si>
    <t xml:space="preserve">（1）院级先进党支部 0.25分
（2）参与“心灵奇旅”知识竞赛初赛 0.2分
（3）参与防电信网络诈骗研究生专场宣讲会 0.2分
（4）参与第十三届迎新杯书画大赛 0.2分
（5）先进团支部 0.25分
（6）线上文体打卡活动---线上音乐打卡 0.2分
</t>
  </si>
  <si>
    <t>1.工业微生物育种98，学分2
2.信息检索与文献写作92，学分1
3.功能性食品评价学91，学分1
4.实验动物学90，学分2
5.文献管理与信息分析（MOOC）98，学分2
6.食品加工与贮运专题88，学分3
7.生物工程综合实验98，学分3
8.实验设计与数据分析91，学分2
9.工程伦理92，学分2
10.硕士生英语90，学分3
11.马克思主义与社会科学方法论95，学分1
12.新时代中国特色社会主义理论与实践93，学分2</t>
  </si>
  <si>
    <t>（1）参与食品学院第十二届综述大赛 0.2分
（2）参与燕山论坛|关于文献综述大赛写作指导讲座 0.2分
（3）参与2022年11月10日专利辅导讲座 0.2分
（4）2022年丁颖杯暨挑战杯广东课外学术科技竞赛校内选拔赛”优秀奖0.6分
（5）参与学者面对面讲座 0.2分
（6）参与2022年华南农业大学食品学院实验技能创新大赛 0.2分</t>
  </si>
  <si>
    <t>2 1.8</t>
  </si>
  <si>
    <r>
      <rPr>
        <sz val="12"/>
        <color theme="1"/>
        <rFont val="宋体"/>
        <charset val="134"/>
      </rPr>
      <t>（1）易班定向越野活动三等奖，0.5分； 
（2）参与2023年华南农业大学研究生趣味运动会，0.2分
（3）参与食品学院院运会女子铅球项目比赛 0.3分</t>
    </r>
    <r>
      <rPr>
        <sz val="12"/>
        <color rgb="FFFF0000"/>
        <rFont val="宋体"/>
        <charset val="134"/>
      </rPr>
      <t>0.2</t>
    </r>
    <r>
      <rPr>
        <sz val="12"/>
        <color theme="1"/>
        <rFont val="宋体"/>
        <charset val="134"/>
      </rPr>
      <t xml:space="preserve">
（4）食品学院研究生乒乓球队选拔赛 0.2分
（5）食品学院研究生女子篮球选拔赛 0.2分
（6）参与第二届夜间定向超级迷宫定向赛 0.2分
（7）参与第三届夜间迷宫接力赛 0.2分
（8）参与华南农业大学定向越野选拔赛短距离赛 0.2分</t>
    </r>
  </si>
  <si>
    <r>
      <rPr>
        <sz val="12"/>
        <color theme="1"/>
        <rFont val="宋体"/>
        <charset val="134"/>
      </rPr>
      <t xml:space="preserve">（1）易班定向越野活动三等奖，0.5分； 
（2）参与2023年华南农业大学研究生趣味运动会，0.2分
（3）参与食品学院院运会女子铅球项目比赛 </t>
    </r>
    <r>
      <rPr>
        <sz val="12"/>
        <color rgb="FFFF0000"/>
        <rFont val="宋体"/>
        <charset val="134"/>
      </rPr>
      <t>0.2</t>
    </r>
    <r>
      <rPr>
        <sz val="12"/>
        <color theme="1"/>
        <rFont val="宋体"/>
        <charset val="134"/>
      </rPr>
      <t xml:space="preserve">
（4）食品学院研究生乒乓球队选拔赛 0.2分
（5）食品学院研究生女子篮球选拔赛 0.2分
（6）参与第二届夜间定向超级迷宫定向赛 0.2分
（7）参与第三届夜间迷宫接力赛 0.2分
（8）参与华南农业大学定向越野选拔赛短距离赛 0.2分</t>
    </r>
  </si>
  <si>
    <t>思想品德类（6）、(7)为同一活动，只可以加一项；参加院运会参与分只加0.2</t>
  </si>
  <si>
    <t>郑锦銮</t>
  </si>
  <si>
    <t>（1）中共华南农业大学食品学院先进党支部 0.25分
（2）2022-2023学年食品学院研究生先进团支部 0.25分
（3）2022年11月27日心理健康讲座 0.2分
（4）2023年4月20日防电信网络诈骗研究生专场宣讲会 0.2分</t>
  </si>
  <si>
    <t>（1）高级食品化学 2学分 92分
（2）食品加工过程模拟-优化-控制 3学分 88分
（3）功能食品加工工艺学 1学分 89分
（4）研究生学术与职业素养讲座(MOOC) 3学分 88分
（5）食品加工与贮运专题 3学分 91分
（6）食品质量安全控制与案例分析 3学分 86分
（7）现代农业创新与乡村振兴战略 2学分 96分
（8）硕士生英语 3学分 90分
（9）自然辩证法概论 1学分 94分
（10）新时代中国特色社会主义理论与实践 2学分 94分
（11）科研伦理与学术规范(MOOC) 1学分 94分
学习成绩得分：90.42*0.2=18.08分</t>
  </si>
  <si>
    <r>
      <rPr>
        <sz val="12"/>
        <color theme="1"/>
        <rFont val="宋体"/>
        <charset val="134"/>
      </rPr>
      <t>（1）第十七届“挑战杯”广东大学生课外学术科技作品竞赛三等奖</t>
    </r>
    <r>
      <rPr>
        <sz val="12"/>
        <color rgb="FFFF0000"/>
        <rFont val="宋体"/>
        <charset val="134"/>
      </rPr>
      <t xml:space="preserve"> 0.4分</t>
    </r>
    <r>
      <rPr>
        <sz val="12"/>
        <color theme="1"/>
        <rFont val="宋体"/>
        <charset val="134"/>
      </rPr>
      <t xml:space="preserve">
（2）2023年“创客杯”大学生创业大赛银奖 1分</t>
    </r>
    <r>
      <rPr>
        <sz val="12"/>
        <color rgb="FFFF0000"/>
        <rFont val="宋体"/>
        <charset val="134"/>
      </rPr>
      <t>0.5</t>
    </r>
    <r>
      <rPr>
        <sz val="12"/>
        <color theme="1"/>
        <rFont val="宋体"/>
        <charset val="134"/>
      </rPr>
      <t xml:space="preserve">
（3）2023年食品学院第十二届研究生文献综述大赛参与 0.2分
（4）2022年12月广东农产品加工产业发展现状与趋势讲座0.2分</t>
    </r>
  </si>
  <si>
    <r>
      <rPr>
        <sz val="12"/>
        <color theme="1"/>
        <rFont val="宋体"/>
        <charset val="134"/>
      </rPr>
      <t>（1）第十七届“挑战杯”广东大学生课外学术科技作品竞赛三等奖</t>
    </r>
    <r>
      <rPr>
        <sz val="12"/>
        <rFont val="宋体"/>
        <charset val="134"/>
      </rPr>
      <t>3分</t>
    </r>
    <r>
      <rPr>
        <sz val="12"/>
        <color theme="1"/>
        <rFont val="宋体"/>
        <charset val="134"/>
      </rPr>
      <t xml:space="preserve">
（2）2023年“创客杯”大学生创业大赛银奖 1分
（3）2023年食品学院第十二届研究生文献综述大赛参与 0.2分
（4）2022年12月广东农产品加工产业发展现状与趋势讲座0.2分</t>
    </r>
  </si>
  <si>
    <t>20223141094</t>
  </si>
  <si>
    <t>曾惠泽</t>
  </si>
  <si>
    <t>（1）校级五四红旗团委工作人员0.25分；
（2）院级先进团支部0.25分；
（3）2022研究生团委办公室工作人员2分；
（4）参加2023.4.20防电信网络诈骗研究生专场宣讲会加集体活动0.2分；
（5）参加2022.11.2食品大讲堂加非学术讲座0.2分；
（6）参加2022.11.27心理健康讲座加非学术讲座0.2分；
（7）参加2023.4.27食品安全科普作品创作大赛观众加集体活动0.2分
（8）参加2022-2023四院联合心理知识竞赛1次0.2分</t>
  </si>
  <si>
    <t>(1)食品与健康及保健食品开发趋势专题88分，2学分；
(2)大型仪器分析91分，1学分；
(3)研究生学习适应与发展93分，2学分；
(4)科学研究方法与论文写作(MOOC)90分，2学分；
(5)试验设计与数据分析93分，2学分；
(6)食品加工与贮运专题90分，3学分；
(7)食品质量安全控制与案例分析82分，3学分；
(8)现代农业创新与乡村振兴战略97分，2学分；
(9)硕士生英语90分，3学分；
(10)马克思主义与社会科学方法论84分，1学分；
(11)新时代中国特色社会主义理论与实践94分，2学分；
(12)科研伦理与学术规范（MOOC）93分，1学分；
学习成绩=（88*2+91*1+93*2+90*2+93*2+90*3+82*3+97*2+90*3+84*1+94*2+93*1）/24*0.2=18.04</t>
  </si>
  <si>
    <t>（1）参加食品学院第12届综述大赛0.2分；
（2）参加2022年华南农业大学“丁颖杯”发明创意大赛校级优秀奖0.6分；
（3）参加2022年华南农业大学食品学院实验技能创新大赛0.2分
（4）参加2022.12.14广东农产品加工产业发展现状与趋势讲座加学术讲座0.2分；
（5）参加2023.5.19“合理膳食，健康人生”讲座加学术讲座0.2分
参加2022.11.10专利辅导讲座加学术讲座0.2分</t>
  </si>
  <si>
    <r>
      <rPr>
        <sz val="12"/>
        <color theme="1"/>
        <rFont val="宋体"/>
        <charset val="134"/>
      </rPr>
      <t xml:space="preserve">1.6 </t>
    </r>
    <r>
      <rPr>
        <sz val="12"/>
        <color rgb="FFC00000"/>
        <rFont val="宋体"/>
        <charset val="134"/>
      </rPr>
      <t>（一审：1.2）</t>
    </r>
  </si>
  <si>
    <r>
      <rPr>
        <sz val="12"/>
        <color theme="1"/>
        <rFont val="宋体"/>
        <charset val="134"/>
      </rPr>
      <t>（1）参加食品学院第12届综述大赛0.2分；
（2）参加2022年华南农业大学“丁颖杯”发明创意大赛校级优秀奖0.6分；</t>
    </r>
    <r>
      <rPr>
        <sz val="12"/>
        <color rgb="FFC00000"/>
        <rFont val="宋体"/>
        <charset val="134"/>
      </rPr>
      <t>（缺材料 只加参与分）</t>
    </r>
    <r>
      <rPr>
        <sz val="12"/>
        <color theme="1"/>
        <rFont val="宋体"/>
        <charset val="134"/>
      </rPr>
      <t xml:space="preserve">
（3）参加2022年华南农业大学食品学院实验技能创新大赛0.2分
（4）参加2022.12.14广东农产品加工产业发展现状与趋势讲座加学术讲座0.2分；
（5）参加2023.5.19“合理膳食，健康人生”讲座加学术讲座0.2分
参加2022.11.10专利辅导讲座加学术讲座0.2分</t>
    </r>
  </si>
  <si>
    <t>（1）参与2022年食品学院研究生男子篮球队选拔赛0.3分；
（2）参与2023年华南农业大学第二期研究生荧光夜跑活动0.2分；
参与华南农业大学第65届运动会定向运动院选拔赛0.3分</t>
  </si>
  <si>
    <r>
      <rPr>
        <sz val="12"/>
        <color theme="1"/>
        <rFont val="宋体"/>
        <charset val="134"/>
      </rPr>
      <t>（1）参与2022年食品学院研究生男子篮球队选拔赛0.3分；</t>
    </r>
    <r>
      <rPr>
        <sz val="12"/>
        <color rgb="FFC00000"/>
        <rFont val="宋体"/>
        <charset val="134"/>
      </rPr>
      <t>（只加参与分 0.2）</t>
    </r>
    <r>
      <rPr>
        <sz val="12"/>
        <color theme="1"/>
        <rFont val="宋体"/>
        <charset val="134"/>
      </rPr>
      <t xml:space="preserve">
（2）参与2023年华南农业大学第二期研究生荧光夜跑活动0.2分；
参与华南农业大学第65届运动会定向运动院选拔赛0.3分</t>
    </r>
    <r>
      <rPr>
        <sz val="12"/>
        <color rgb="FFFF0000"/>
        <rFont val="宋体"/>
        <charset val="134"/>
      </rPr>
      <t>（只加参与分 0.2）</t>
    </r>
  </si>
  <si>
    <t>王帅博</t>
  </si>
  <si>
    <r>
      <rPr>
        <sz val="12"/>
        <color theme="1"/>
        <rFont val="宋体"/>
        <charset val="134"/>
      </rPr>
      <t>（1）</t>
    </r>
    <r>
      <rPr>
        <sz val="12"/>
        <color theme="1"/>
        <rFont val="Arial"/>
        <family val="2"/>
      </rPr>
      <t xml:space="preserve">	</t>
    </r>
    <r>
      <rPr>
        <sz val="12"/>
        <color theme="1"/>
        <rFont val="宋体"/>
        <charset val="134"/>
      </rPr>
      <t>院研究生会新媒体部干事 2分；
（2）</t>
    </r>
    <r>
      <rPr>
        <sz val="12"/>
        <color theme="1"/>
        <rFont val="Arial"/>
        <family val="2"/>
      </rPr>
      <t xml:space="preserve">	</t>
    </r>
    <r>
      <rPr>
        <sz val="12"/>
        <color theme="1"/>
        <rFont val="宋体"/>
        <charset val="134"/>
      </rPr>
      <t>“先进团支部”班级加分1次 0.25分；
（3）参加23届华南农业大学膳食管理委员会“光盘行动”有奖竞答活动1次  0.2分；
（4）参加食品学院“四院联合心理知识竞赛”活动1次  0.2分；
（5）参加研究生线上宿舍打卡活动1次 0.2分；
（6）参加4.20防电信诈骗讲座1次 0.2分；（7）“学思想﹒育新人﹒建新功”答题 0.2分</t>
    </r>
  </si>
  <si>
    <t>91*3+89*2+87*2+88*2+84*2+91*3+92*2+91*2+98*3+79*1+95*2=2171，总学分：24，绩点平均分：90.46，绩点平均分*0.2=18.09</t>
  </si>
  <si>
    <r>
      <rPr>
        <sz val="12"/>
        <color rgb="FF000000"/>
        <rFont val="宋体"/>
        <charset val="134"/>
      </rPr>
      <t>（1）</t>
    </r>
    <r>
      <rPr>
        <sz val="12"/>
        <color rgb="FF000000"/>
        <rFont val="Arial"/>
        <family val="2"/>
      </rPr>
      <t xml:space="preserve">	</t>
    </r>
    <r>
      <rPr>
        <sz val="12"/>
        <color rgb="FF000000"/>
        <rFont val="宋体"/>
        <charset val="134"/>
      </rPr>
      <t>参加关于2022年12月14日广东农产品加工产业发展现状与趋势讲座1次 0.2分；
（2）</t>
    </r>
    <r>
      <rPr>
        <sz val="12"/>
        <color rgb="FF000000"/>
        <rFont val="Arial"/>
        <family val="2"/>
      </rPr>
      <t xml:space="preserve">	</t>
    </r>
    <r>
      <rPr>
        <sz val="12"/>
        <color rgb="FF000000"/>
        <rFont val="宋体"/>
        <charset val="134"/>
      </rPr>
      <t>参加第九届“华农之星”进社区巡回报告活动1次 0.2分；
（3）</t>
    </r>
    <r>
      <rPr>
        <sz val="12"/>
        <color rgb="FF000000"/>
        <rFont val="Arial"/>
        <family val="2"/>
      </rPr>
      <t xml:space="preserve">	</t>
    </r>
    <r>
      <rPr>
        <sz val="12"/>
        <color rgb="FF000000"/>
        <rFont val="宋体"/>
        <charset val="134"/>
      </rPr>
      <t>参与食品学院第十二届研究生文献综述大赛 0.2分；</t>
    </r>
  </si>
  <si>
    <r>
      <rPr>
        <sz val="12"/>
        <color rgb="FF000000"/>
        <rFont val="宋体"/>
        <charset val="134"/>
      </rPr>
      <t>（1）</t>
    </r>
    <r>
      <rPr>
        <sz val="12"/>
        <color rgb="FF000000"/>
        <rFont val="Arial"/>
        <family val="2"/>
      </rPr>
      <t xml:space="preserve">	</t>
    </r>
    <r>
      <rPr>
        <sz val="12"/>
        <color rgb="FF000000"/>
        <rFont val="宋体"/>
        <charset val="134"/>
      </rPr>
      <t>参加关于2022年12月14日广东农产品加工产业发展现状与趋势讲座1次 0.2分；
（2）</t>
    </r>
    <r>
      <rPr>
        <sz val="12"/>
        <color rgb="FF000000"/>
        <rFont val="Arial"/>
        <family val="2"/>
      </rPr>
      <t xml:space="preserve">	</t>
    </r>
    <r>
      <rPr>
        <sz val="12"/>
        <color rgb="FF000000"/>
        <rFont val="宋体"/>
        <charset val="134"/>
      </rPr>
      <t>参与食品学院第十二届研究生文献综述大赛 0.2分；</t>
    </r>
  </si>
  <si>
    <r>
      <rPr>
        <sz val="12"/>
        <color theme="1"/>
        <rFont val="宋体"/>
        <charset val="134"/>
      </rPr>
      <t>（1）</t>
    </r>
    <r>
      <rPr>
        <sz val="12"/>
        <color theme="1"/>
        <rFont val="Arial"/>
        <family val="2"/>
      </rPr>
      <t xml:space="preserve">	</t>
    </r>
    <r>
      <rPr>
        <sz val="12"/>
        <color theme="1"/>
        <rFont val="宋体"/>
        <charset val="134"/>
      </rPr>
      <t>参与食品学院院运会男子5000m项目比赛 获第七名 0.4分；
（2）</t>
    </r>
    <r>
      <rPr>
        <sz val="12"/>
        <color theme="1"/>
        <rFont val="Arial"/>
        <family val="2"/>
      </rPr>
      <t xml:space="preserve">	</t>
    </r>
    <r>
      <rPr>
        <sz val="12"/>
        <color theme="1"/>
        <rFont val="宋体"/>
        <charset val="134"/>
      </rPr>
      <t>参与2023易班嘉年华定向越野活动 获二等奖 0.8分；
（3）</t>
    </r>
    <r>
      <rPr>
        <sz val="12"/>
        <color theme="1"/>
        <rFont val="Arial"/>
        <family val="2"/>
      </rPr>
      <t xml:space="preserve">	</t>
    </r>
    <r>
      <rPr>
        <sz val="12"/>
        <color theme="1"/>
        <rFont val="宋体"/>
        <charset val="134"/>
      </rPr>
      <t>参与2022年食品学院研究生男子篮球队选拔赛 0.2分；
（4）</t>
    </r>
    <r>
      <rPr>
        <sz val="12"/>
        <color theme="1"/>
        <rFont val="Arial"/>
        <family val="2"/>
      </rPr>
      <t xml:space="preserve">	</t>
    </r>
    <r>
      <rPr>
        <sz val="12"/>
        <color theme="1"/>
        <rFont val="宋体"/>
        <charset val="134"/>
      </rPr>
      <t>参与2022年食品学院研究生乒乓球队选拔赛 0.2分；</t>
    </r>
  </si>
  <si>
    <t>曾志安</t>
  </si>
  <si>
    <t xml:space="preserve"> (1)班级心理委员2分 （2）院级先进团支部0.25分</t>
  </si>
  <si>
    <t>学习成绩得分：17.76分</t>
  </si>
  <si>
    <r>
      <rPr>
        <sz val="12"/>
        <color theme="1"/>
        <rFont val="宋体"/>
        <charset val="134"/>
      </rPr>
      <t>5.4</t>
    </r>
    <r>
      <rPr>
        <sz val="12"/>
        <color rgb="FFFF0000"/>
        <rFont val="宋体"/>
        <charset val="134"/>
      </rPr>
      <t>2.4</t>
    </r>
  </si>
  <si>
    <r>
      <rPr>
        <sz val="12"/>
        <color theme="1"/>
        <rFont val="宋体"/>
        <charset val="134"/>
      </rPr>
      <t xml:space="preserve">（1）2023“一带一路”国际食品教育科技联盟国际学生创意大赛优胜奖 主要成员 5分 </t>
    </r>
    <r>
      <rPr>
        <sz val="12"/>
        <color rgb="FFFF0000"/>
        <rFont val="宋体"/>
        <charset val="134"/>
      </rPr>
      <t>2分</t>
    </r>
    <r>
      <rPr>
        <sz val="12"/>
        <color theme="1"/>
        <rFont val="宋体"/>
        <charset val="134"/>
      </rPr>
      <t>（2）食品学院第12届综述大赛参与0.2分 （3） 2023届李锦记杯入围 0.2分</t>
    </r>
  </si>
  <si>
    <r>
      <rPr>
        <sz val="12"/>
        <color theme="1"/>
        <rFont val="宋体"/>
        <charset val="134"/>
      </rPr>
      <t xml:space="preserve">（1）2023“一带一路”国际食品教育科技联盟国际学生创意大赛优胜奖 主要成员 </t>
    </r>
    <r>
      <rPr>
        <sz val="12"/>
        <color rgb="FFFF0000"/>
        <rFont val="宋体"/>
        <charset val="134"/>
      </rPr>
      <t>2分</t>
    </r>
    <r>
      <rPr>
        <sz val="12"/>
        <color theme="1"/>
        <rFont val="宋体"/>
        <charset val="134"/>
      </rPr>
      <t>（2）食品学院第12届综述大赛参与0.2分 （3） 2023届李锦记杯入围 0.2分</t>
    </r>
  </si>
  <si>
    <t>（1）食品学院院运会跳远项目比赛第七名  0.4分；（2）食品学院院运会跳远项目比赛第八名  0.3分；（3）2022年食品学院研究生男子篮球队选拔赛参与 0.2分；</t>
  </si>
  <si>
    <t>董经滔</t>
  </si>
  <si>
    <t>（1）院班联动-燕山清扫 0.1分；
（2）2022年11月27日心理健康讲座 0.2分；
（3）参与2023年4月20日防电信网络诈骗研究生专场宣讲会 0.2分；
（4）“先进团支部”班级成员 0.25分</t>
  </si>
  <si>
    <t>食品质量安全检测新技术进展 2学分 85；科学研究方法与论文写作(MOOC) 2学分 87；林业工程研究前沿 2学分 95；先进测试技术与仪器分析专论 2学分 92；食品加工与贮运专题 3学分 88；生物工程综合实验 3学分 98；试验设计与数据分析 2学分 91；工程伦理 2学分 95；硕士生英语 3学分 91；自然辩证法概论 1学分 91；新时代中国特色社会主义理论与实践 2学分 96</t>
  </si>
  <si>
    <t>3.4-2.2</t>
  </si>
  <si>
    <r>
      <rPr>
        <sz val="12"/>
        <color theme="1"/>
        <rFont val="宋体"/>
        <charset val="134"/>
      </rPr>
      <t xml:space="preserve">（1）参与食品学院第十二届综述大赛 0.2分；
（2）参与2022年12月14日广东农产品加工产业发展现状与趋势讲座 0.2分；
</t>
    </r>
    <r>
      <rPr>
        <sz val="12"/>
        <color rgb="FFFF0000"/>
        <rFont val="宋体"/>
        <charset val="134"/>
      </rPr>
      <t>（3）第十二届“华港杯”广东大学生材料创新大赛三等奖参与 3分</t>
    </r>
  </si>
  <si>
    <r>
      <rPr>
        <sz val="12"/>
        <color theme="1"/>
        <rFont val="宋体"/>
        <charset val="134"/>
      </rPr>
      <t xml:space="preserve">（1）参与食品学院第十二届综述大赛 0.2分；
（2）参与2022年12月14日广东农产品加工产业发展现状与趋势讲座 0.2分；
</t>
    </r>
    <r>
      <rPr>
        <sz val="12"/>
        <color rgb="FFFF0000"/>
        <rFont val="宋体"/>
        <charset val="134"/>
      </rPr>
      <t>（3）第十二届“华港杯”广东大学生材料创新大赛三等奖参与 0.8分</t>
    </r>
  </si>
  <si>
    <t>2.9-0.1</t>
  </si>
  <si>
    <r>
      <rPr>
        <sz val="12"/>
        <color theme="1"/>
        <rFont val="宋体"/>
        <charset val="134"/>
      </rPr>
      <t xml:space="preserve">（1）获得食品学院院水运会50米仰泳项目比赛第二名  0.9分；
（2）获得食品学院院水运会50米蛙泳项目比赛第七名  0.4分；
</t>
    </r>
    <r>
      <rPr>
        <sz val="12"/>
        <color rgb="FFFF0000"/>
        <rFont val="宋体"/>
        <charset val="134"/>
      </rPr>
      <t>（3）参与华南农业大学第57届游泳运动会50米仰泳比赛 0.3分；</t>
    </r>
    <r>
      <rPr>
        <sz val="12"/>
        <color theme="1"/>
        <rFont val="宋体"/>
        <charset val="134"/>
      </rPr>
      <t xml:space="preserve">
（4）参与2023年华南农业大学研究生趣味运动会活动证明 0.2分；
（5）参与易班嘉年华定向越野活动 0.2分；
（6）获得食品学院院水运会混合自由泳4*50米接力项目比赛第二名  0.9分</t>
    </r>
  </si>
  <si>
    <r>
      <rPr>
        <sz val="12"/>
        <color theme="1"/>
        <rFont val="宋体"/>
        <charset val="134"/>
      </rPr>
      <t xml:space="preserve">（1）获得食品学院院水运会50米仰泳项目比赛第二名  0.9分；
（2）获得食品学院院水运会50米蛙泳项目比赛第七名  0.4分；
</t>
    </r>
    <r>
      <rPr>
        <sz val="12"/>
        <color rgb="FFFF0000"/>
        <rFont val="宋体"/>
        <charset val="134"/>
      </rPr>
      <t>（3）参与华南农业大学第57届游泳运动会50米仰泳比赛 0.2分；</t>
    </r>
    <r>
      <rPr>
        <sz val="12"/>
        <color theme="1"/>
        <rFont val="宋体"/>
        <charset val="134"/>
      </rPr>
      <t xml:space="preserve">
（4）参与2023年华南农业大学研究生趣味运动会活动证明 0.2分；
（5）参与易班嘉年华定向越野活动 0.2分；
（6）获得食品学院院水运会混合自由泳4*50米接力项目比赛第二名  0.9分</t>
    </r>
  </si>
  <si>
    <t>1.落款公章为官方组织的学会及行业协会的奖项相应降低一个行政级别计分，广东省材料研究学会应认定为 “校级”， 按校级三等级其他成员降为0.8。2.参与华南农业大学第57届游泳运动会50米仰泳比赛 只加参与分0.2</t>
  </si>
  <si>
    <t>赵瑛</t>
  </si>
  <si>
    <t>（1）团委实践部成员 2分 
（2）红旗团委工作人员 0.25分
（3）青年大学习 先进团支部  0.25分
（4）2022年11月27日心理健康讲座  0.2分 
（5）参加防电信网络诈骗专场宣讲会 0.2分
（6）线上文体打卡活动体育打卡 0.2分
（7）线上文体打卡活动音乐打卡 0.2分
（8）参与“学思想 育新人 建新功知识竞赛 0.2分</t>
  </si>
  <si>
    <t>文体打卡只算一次活动分</t>
  </si>
  <si>
    <t>（1）团委实践部成员 2分 
（2）红旗团委工作人员 0.25分
（3）青年大学习 先进团支部  0.25分
（4）2022年11月27日心理健康讲座  0.2分 
（5）参加防电信网络诈骗专场宣讲会 0.2分
（6）线上文体打卡活动体育打卡 0.2分
（8）参与“学思想 育新人 建新功知识竞赛 0.2分</t>
  </si>
  <si>
    <t>（食品添加剂研究专题91*2；高级食品化学92*2；食品与健康及保健食品开发趋势专题94*2；智能制造与食品加工90*1；未来食品发展专题94*2；食品加工与贮运专题91*3；食品质量安全控制与案例分析85*3；现代农业创新与乡村振兴战略96*2；硕士生英语93*3；自然辩证法概论95*1；新时代中国特色社会主义理论与实践98*2；科研伦理与学术规范（MOOC）95*1）/24=92.38*0.2=18.48</t>
  </si>
  <si>
    <t xml:space="preserve">(1)参与食品学院院运会100米项目比赛  0.2分
（2）2022年女子篮球选拔赛  0.2分
（3）2022年女子乒乓球选拔赛  0.2分
（4）易班嘉年华定向越野活动三等奖  0.5分
</t>
  </si>
  <si>
    <t>线上文体打卡活动体育打卡 0.2分
和线上文体打卡活动音乐打卡 0.2分只加一次</t>
  </si>
  <si>
    <t>李子涵</t>
  </si>
  <si>
    <t xml:space="preserve">（1）2022团委研究生团委宣传部任职，2分
（2）参与“线上文体打卡活动”0.2分；；
（3）参与2023年4月20日防电信网络诈骗研究生专场线下宣讲会，0.2分；
（4）参与2022年11月27日心理健康讲座名单的公示，0.2分;
（5）“先进团支部”班级加分名单，0.25分；
（6）参与华南农业大学膳食管理委员会于2022年10月17日至2022年10月21日期间举办的23届华南农业大学”光盘行动”有奖竞答活动，0.2分。
</t>
  </si>
  <si>
    <t>（1）2022团委研究生团委宣传部任职，2分
；
（3）参与2023年4月20日防电信网络诈骗研究生专场线下宣讲会，0.2分；
（4）参与2022年11月27日心理健康讲座名单的公示，0.2分;
（5）“先进团支部”班级加分名单，0.25分；
（6）参与华南农业大学膳食管理委员会于2022年10月17日至2022年10月21日期间举办的23届华南农业大学”光盘行动”有奖竞答活动，0.2分。</t>
  </si>
  <si>
    <t>发酵工程3学分88分；食品与健康及保健食品开发趋势专题2学分89分；未来食品发展专题2学分96分；试验设计与数据分析2学分93分；食品加工与贮运专题3学分92分；食品质量安全控制与案例分析3学分80分；现代农业创新与乡村振兴战略2学分98分；硕士生英语3学分95分；马克思主义与社会科学方法论1学分87分；新时代中国特色社会主义理论与实践2学分96分；科研伦理与学术规范《MOOC)1学分91分。</t>
  </si>
  <si>
    <t>（1）参与食品学院第十二届综述大赛参赛名单的公示，学分0.2分
（2）关于2022年11月10日专利辅导讲座，学术讲座0.2综测分。
（3）活动名称:食品大讲堂第十七期活动，院楼212，活动时间2023年6月6日15:00，学术讲座 0.2分；
（4）活动名称:合理膳食 健康人生，院楼 212，活动时间2023年5月19日15:00，学术讲座0.2分；
（5）参与2022年12月14日广东农产品加工产业发展现状与趋势讲座名，0.2分</t>
  </si>
  <si>
    <t xml:space="preserve">
（2）华南农业大学易班发展中心于2023年4月9日举行了易班嘉年华定向越野活动
（3）2022年食品学院研究生女子篮球选拔赛0.2分；
（4）2022年食品学院研究生乒乓球队选拔赛0.2分；
（5）女子跳远参与分，0.2分</t>
  </si>
  <si>
    <t>（1）华南农业大学易班发展中心于2023年4月9日举行了易班嘉年华定向越野活动
（2）2022年食品学院研究生女子篮球选拔赛0.2分；
（3）2022年食品学院研究生乒乓球队选拔赛0.2分；
（4）女子跳远参与分，0.2分</t>
  </si>
  <si>
    <t>李康妮</t>
  </si>
  <si>
    <t>（1）班级心理委员  2分
（2）参加院班联动  0.1分
（3）先进团支部加分  0.25分
（4）参加2023年4月20日防电信诈骗讲座1次  0.2分</t>
  </si>
  <si>
    <t>（1）天然产物化学                  97   2
（2）食品营养与功能性食品研究专题  88   2
（3）食品微生物基因工程实验技术    89   3
（4）信息检索与文献写作            91   1
（5）功能性食品评价学              91   1
（6）食品加工与贮运专题            89   3
（7）食品质量安全控制与案例分析    86   3
（8）现代农业创新与乡村振兴战略    99   2
（9）硕士生英语                    90   3
（10）自然辩证法概论               94   1
（11）新时代中国特色社会主义理论与实践  96  2
（12）科研伦理与学术规范（MOOC）   94   1
学习成绩：(97*2+88*2+89*3+91*1+91*1+89*3+86*3+99*2+90*3+94*1+96*2+94*1）=2192
总学分：24
绩点平均分：2192/24=91.3333
绩点平均分*0.2 : 91.333*0.2=18.27</t>
  </si>
  <si>
    <r>
      <rPr>
        <sz val="12"/>
        <color theme="1"/>
        <rFont val="宋体"/>
        <charset val="134"/>
      </rPr>
      <t xml:space="preserve">（1）参加食品学院第十二届综述大赛   0.2分
</t>
    </r>
    <r>
      <rPr>
        <sz val="12"/>
        <color rgb="FFFF0000"/>
        <rFont val="宋体"/>
        <charset val="134"/>
      </rPr>
      <t>（2）参加食品学院实验技能创新大赛1次   0.2分</t>
    </r>
    <r>
      <rPr>
        <sz val="12"/>
        <color theme="1"/>
        <rFont val="宋体"/>
        <charset val="134"/>
      </rPr>
      <t xml:space="preserve">
（3）参加2023年6月6日食品大讲堂第十七期 1次  0.2分
参加2022年12月14日广东农产品加工产业发展现状与趋势讲座1次   0.2分</t>
    </r>
  </si>
  <si>
    <r>
      <rPr>
        <sz val="12"/>
        <color theme="1"/>
        <rFont val="宋体"/>
        <charset val="134"/>
      </rPr>
      <t xml:space="preserve">（1）参加食品学院第十二届综述大赛   0.2分
</t>
    </r>
    <r>
      <rPr>
        <sz val="12"/>
        <color rgb="FFFF0000"/>
        <rFont val="宋体"/>
        <charset val="134"/>
      </rPr>
      <t>（2）参加食品学院实验技能创新大赛1次   0.1分</t>
    </r>
    <r>
      <rPr>
        <sz val="12"/>
        <color theme="1"/>
        <rFont val="宋体"/>
        <charset val="134"/>
      </rPr>
      <t xml:space="preserve">
（3）参加2023年6月6日食品大讲堂第十七期 1次  0.2分
参加2022年12月14日广东农产品加工产业发展现状与趋势讲座1次   0.2分</t>
    </r>
  </si>
  <si>
    <t>1.75-0.2</t>
  </si>
  <si>
    <r>
      <rPr>
        <sz val="12"/>
        <color rgb="FF000000"/>
        <rFont val="宋体"/>
        <charset val="134"/>
      </rPr>
      <t xml:space="preserve">（1）参与食品学院趣味运动会第二期             0.2分
</t>
    </r>
    <r>
      <rPr>
        <sz val="12"/>
        <color rgb="FFFF0000"/>
        <rFont val="宋体"/>
        <charset val="134"/>
      </rPr>
      <t>（2）参加食品学院运动会田赛女子铅球项目       0.3分</t>
    </r>
    <r>
      <rPr>
        <sz val="12"/>
        <color rgb="FF000000"/>
        <rFont val="宋体"/>
        <charset val="134"/>
      </rPr>
      <t xml:space="preserve">
</t>
    </r>
    <r>
      <rPr>
        <sz val="12"/>
        <color rgb="FFFF0000"/>
        <rFont val="宋体"/>
        <charset val="134"/>
      </rPr>
      <t>（3）参加食品学院院运动会提前赛仰卧起坐项目   0.3分</t>
    </r>
    <r>
      <rPr>
        <sz val="12"/>
        <color rgb="FF000000"/>
        <rFont val="宋体"/>
        <charset val="134"/>
      </rPr>
      <t xml:space="preserve">
（4）参加食品学院定向越野初赛                 0.2分
（5）参加易班嘉年华定向越野活动               0.75分</t>
    </r>
  </si>
  <si>
    <r>
      <rPr>
        <sz val="12"/>
        <color rgb="FF000000"/>
        <rFont val="宋体"/>
        <charset val="134"/>
      </rPr>
      <t xml:space="preserve">（1）参与食品学院趣味运动会第二期             0.2分
</t>
    </r>
    <r>
      <rPr>
        <sz val="12"/>
        <color rgb="FFFF0000"/>
        <rFont val="宋体"/>
        <charset val="134"/>
      </rPr>
      <t>（2）参加食品学院运动会田赛女子铅球项目       0.2分</t>
    </r>
    <r>
      <rPr>
        <sz val="12"/>
        <color rgb="FF000000"/>
        <rFont val="宋体"/>
        <charset val="134"/>
      </rPr>
      <t xml:space="preserve">
</t>
    </r>
    <r>
      <rPr>
        <sz val="12"/>
        <color rgb="FFFF0000"/>
        <rFont val="宋体"/>
        <charset val="134"/>
      </rPr>
      <t>（3）参加食品学院院运动会提前赛仰卧起坐项目   0.2分</t>
    </r>
    <r>
      <rPr>
        <sz val="12"/>
        <color rgb="FF000000"/>
        <rFont val="宋体"/>
        <charset val="134"/>
      </rPr>
      <t xml:space="preserve">
（4）参加食品学院定向越野初赛                 0.2分
（5）参加易班嘉年华定向越野活动               0.75分</t>
    </r>
  </si>
  <si>
    <t>重复61</t>
  </si>
  <si>
    <t>（2）参加食品学院运动会田赛女子铅球项目       0.2分
（3）参加食品学院院运动会提前赛仰卧起坐项目   0.2分</t>
  </si>
  <si>
    <t>1.食品学院实验技能创新大赛1次   0.1分，
2.食品学院运动会田赛女子铅球项目参与分0.2，
3.食品学院院运动会提前赛仰卧起坐项目参与分0.2</t>
  </si>
  <si>
    <t>李思颖</t>
  </si>
  <si>
    <t>（1）院级先进党支部 0.25分 （2）学院团委工作人员 2分 （3）院级先进团支部 0.25分（4）院级五四红旗团委0.25分（5）集体活动1分</t>
  </si>
  <si>
    <t>（2）食品学院第二届综述大赛参与 0.2分（3）学术讲座：0.6</t>
  </si>
  <si>
    <t xml:space="preserve">（1）参与趣味运动会 0.2分； </t>
  </si>
  <si>
    <t>论文无检索证明</t>
  </si>
  <si>
    <t>梁锦云</t>
  </si>
  <si>
    <t>(1) 成员所在党支部获得“优秀”集体荣誉表彰 0.25分；(2) 班级心理委员 2分；(3)先进团支部0.25；（4）研代会 0.2分；（5）非学术会议:心理健康讲座 0.2分；(6)非学术会议:研会述职评议 0.2分；(7)集体活动:线上文体打卡 0.2分</t>
  </si>
  <si>
    <t>（2）食品学院综述大赛参与 0.2分；(3)学术讲座 ：学术论坛决赛0.2分；(4)学术讲座 ：农产品加工0.2分；(5)学术讲座：疾控专题报告 0.2分</t>
  </si>
  <si>
    <t>(1) 食品学院院运会参与立定跳远项目，  0.2分；(2) 参与兵乓球选拔赛项目，  0.2分；(3) 参与校级趣味运动会，领队  0.2分</t>
  </si>
  <si>
    <t>20223185028</t>
  </si>
  <si>
    <t>李嘉欣</t>
  </si>
  <si>
    <t>15756481536</t>
  </si>
  <si>
    <r>
      <rPr>
        <sz val="12"/>
        <color theme="1"/>
        <rFont val="宋体"/>
        <charset val="134"/>
      </rPr>
      <t xml:space="preserve">
(1)</t>
    </r>
    <r>
      <rPr>
        <sz val="12"/>
        <color theme="1"/>
        <rFont val="Arial"/>
        <family val="2"/>
      </rPr>
      <t xml:space="preserve">	</t>
    </r>
    <r>
      <rPr>
        <sz val="12"/>
        <color theme="1"/>
        <rFont val="宋体"/>
        <charset val="134"/>
      </rPr>
      <t>2022级硕士1班 心理委员 2分 
(2)</t>
    </r>
    <r>
      <rPr>
        <sz val="12"/>
        <color theme="1"/>
        <rFont val="Arial"/>
        <family val="2"/>
      </rPr>
      <t xml:space="preserve">	</t>
    </r>
    <r>
      <rPr>
        <sz val="12"/>
        <color theme="1"/>
        <rFont val="宋体"/>
        <charset val="134"/>
      </rPr>
      <t>参加“梦响家”线上歌唱比赛 0.2分
(3)</t>
    </r>
    <r>
      <rPr>
        <sz val="12"/>
        <color theme="1"/>
        <rFont val="Arial"/>
        <family val="2"/>
      </rPr>
      <t xml:space="preserve">	</t>
    </r>
    <r>
      <rPr>
        <sz val="12"/>
        <color theme="1"/>
        <rFont val="宋体"/>
        <charset val="134"/>
      </rPr>
      <t>参加2023年4月20日防电信网络诈骗研究生专场宣讲会 0.2分  
(4)</t>
    </r>
    <r>
      <rPr>
        <sz val="12"/>
        <color theme="1"/>
        <rFont val="Arial"/>
        <family val="2"/>
      </rPr>
      <t xml:space="preserve">	</t>
    </r>
    <r>
      <rPr>
        <sz val="12"/>
        <color theme="1"/>
        <rFont val="宋体"/>
        <charset val="134"/>
      </rPr>
      <t>参加第九届“华农之星”进社区巡回报告活动 0.2分
(5)</t>
    </r>
    <r>
      <rPr>
        <sz val="12"/>
        <color theme="1"/>
        <rFont val="Arial"/>
        <family val="2"/>
      </rPr>
      <t xml:space="preserve">	</t>
    </r>
    <r>
      <rPr>
        <sz val="12"/>
        <color theme="1"/>
        <rFont val="宋体"/>
        <charset val="134"/>
      </rPr>
      <t>2022-2023学年食品学院研究生“青年大学习”先进团支部评选 2022级硕士1班荣获“先进团支部”  0.25分</t>
    </r>
  </si>
  <si>
    <r>
      <rPr>
        <sz val="12"/>
        <color theme="1"/>
        <rFont val="宋体"/>
        <charset val="134"/>
      </rPr>
      <t>（1）</t>
    </r>
    <r>
      <rPr>
        <sz val="12"/>
        <color theme="1"/>
        <rFont val="Arial"/>
        <family val="2"/>
      </rPr>
      <t xml:space="preserve">	</t>
    </r>
    <r>
      <rPr>
        <sz val="12"/>
        <color theme="1"/>
        <rFont val="宋体"/>
        <charset val="134"/>
      </rPr>
      <t>分子生物学实验技术，2学分，92分 
（2）</t>
    </r>
    <r>
      <rPr>
        <sz val="12"/>
        <color theme="1"/>
        <rFont val="Arial"/>
        <family val="2"/>
      </rPr>
      <t xml:space="preserve">	</t>
    </r>
    <r>
      <rPr>
        <sz val="12"/>
        <color theme="1"/>
        <rFont val="宋体"/>
        <charset val="134"/>
      </rPr>
      <t>高等有机化学，2学分，92分 
（3）</t>
    </r>
    <r>
      <rPr>
        <sz val="12"/>
        <color theme="1"/>
        <rFont val="Arial"/>
        <family val="2"/>
      </rPr>
      <t xml:space="preserve">	</t>
    </r>
    <r>
      <rPr>
        <sz val="12"/>
        <color theme="1"/>
        <rFont val="宋体"/>
        <charset val="134"/>
      </rPr>
      <t>科学研究方法与论文写作（MOOC），2学分，78分 
（4）</t>
    </r>
    <r>
      <rPr>
        <sz val="12"/>
        <color theme="1"/>
        <rFont val="Arial"/>
        <family val="2"/>
      </rPr>
      <t xml:space="preserve">	</t>
    </r>
    <r>
      <rPr>
        <sz val="12"/>
        <color theme="1"/>
        <rFont val="宋体"/>
        <charset val="134"/>
      </rPr>
      <t>工程伦理，2学分，92分 
（5）</t>
    </r>
    <r>
      <rPr>
        <sz val="12"/>
        <color theme="1"/>
        <rFont val="Arial"/>
        <family val="2"/>
      </rPr>
      <t xml:space="preserve">	</t>
    </r>
    <r>
      <rPr>
        <sz val="12"/>
        <color theme="1"/>
        <rFont val="宋体"/>
        <charset val="134"/>
      </rPr>
      <t>硕士生英语，3学分，90分
（6）</t>
    </r>
    <r>
      <rPr>
        <sz val="12"/>
        <color theme="1"/>
        <rFont val="Arial"/>
        <family val="2"/>
      </rPr>
      <t xml:space="preserve">	</t>
    </r>
    <r>
      <rPr>
        <sz val="12"/>
        <color theme="1"/>
        <rFont val="宋体"/>
        <charset val="134"/>
      </rPr>
      <t>新时代中国特色社会主义理论与实践，2学分，94分
（7）</t>
    </r>
    <r>
      <rPr>
        <sz val="12"/>
        <color theme="1"/>
        <rFont val="Arial"/>
        <family val="2"/>
      </rPr>
      <t xml:space="preserve">	</t>
    </r>
    <r>
      <rPr>
        <sz val="12"/>
        <color theme="1"/>
        <rFont val="宋体"/>
        <charset val="134"/>
      </rPr>
      <t>食品与健康及保健食品开发趋势专题，2学分，89分
（8）</t>
    </r>
    <r>
      <rPr>
        <sz val="12"/>
        <color theme="1"/>
        <rFont val="Arial"/>
        <family val="2"/>
      </rPr>
      <t xml:space="preserve">	</t>
    </r>
    <r>
      <rPr>
        <sz val="12"/>
        <color theme="1"/>
        <rFont val="宋体"/>
        <charset val="134"/>
      </rPr>
      <t>信息检索与文献写作，1学分，88分
（9）</t>
    </r>
    <r>
      <rPr>
        <sz val="12"/>
        <color theme="1"/>
        <rFont val="Arial"/>
        <family val="2"/>
      </rPr>
      <t xml:space="preserve">	</t>
    </r>
    <r>
      <rPr>
        <sz val="12"/>
        <color theme="1"/>
        <rFont val="宋体"/>
        <charset val="134"/>
      </rPr>
      <t>试验设计与数据分析，2学分，90分
（10）</t>
    </r>
    <r>
      <rPr>
        <sz val="12"/>
        <color theme="1"/>
        <rFont val="Arial"/>
        <family val="2"/>
      </rPr>
      <t xml:space="preserve">	</t>
    </r>
    <r>
      <rPr>
        <sz val="12"/>
        <color theme="1"/>
        <rFont val="宋体"/>
        <charset val="134"/>
      </rPr>
      <t>自然辩证法概论，1学分，95分
（11）</t>
    </r>
    <r>
      <rPr>
        <sz val="12"/>
        <color theme="1"/>
        <rFont val="Arial"/>
        <family val="2"/>
      </rPr>
      <t xml:space="preserve">	</t>
    </r>
    <r>
      <rPr>
        <sz val="12"/>
        <color theme="1"/>
        <rFont val="宋体"/>
        <charset val="134"/>
      </rPr>
      <t>生物工程研究进展，3学分，93分 
（12）</t>
    </r>
    <r>
      <rPr>
        <sz val="12"/>
        <color theme="1"/>
        <rFont val="Arial"/>
        <family val="2"/>
      </rPr>
      <t xml:space="preserve">	</t>
    </r>
    <r>
      <rPr>
        <sz val="12"/>
        <color theme="1"/>
        <rFont val="宋体"/>
        <charset val="134"/>
      </rPr>
      <t>生物工程综合实验，3学分，97分 
学习成绩为：18.22分</t>
    </r>
  </si>
  <si>
    <t xml:space="preserve">（1）食品学院第十二届综述大赛参与 0.2分 </t>
  </si>
  <si>
    <t>（1）参与食品学院院运会 女子100m预赛 第七名 0.4分；
（2）参与食品学院院运会 女子100m决赛 第5名 0.6分；
（3）参与食品学院篮球选拔赛 0.2分；
（4）参与食品学院乒乓球选拔赛 0.2分
（5）参与2022年新生杯篮球赛 篮球裁判 0.2分</t>
  </si>
  <si>
    <t>22.87分</t>
  </si>
  <si>
    <t>杨凯茵</t>
  </si>
  <si>
    <t>（一）荣誉称号：（1）食品学院研究生“青年大学习”先进团支部成员：0.2分（二）学生工作：（1）研究生会工作人员：2分（三）集体活动：（1）2023年4月20日防电信网络诈骗研究生专场宣讲会：0.2分（2）2023年4月食品学院第十二届综述大赛参赛：0.2分（3）2022年11月27日心理健康讲座：0.2分（4）2022年华南农业大学食品学院实验技能创新大赛：0.2分（5）2022年10月参加食品学院“学习二十大、永远跟党走、奋进新征程”主题 手账创作活动：0.15分</t>
  </si>
  <si>
    <t>蛋白质结构与功能：85分（学分：1）
食品添加剂研究专题：89分（学分：2）
高级食品化学：92分（学分：2）
未来食品发展专题：95分（学分：2）
试验设计与数据分析：92分（学分：2）
食品加工与贮运专题：93分（学分：3）
食品质量安全控制与案例分析：85分（学分：3）
现代农业创新与乡村振兴战略：96分（学分：2）
硕士生英语：90分（学分：3）
自然辩证法概论：93分（学分：1）
新时代中国特色社会主义理论与实践：95分（学分：2）
科研伦理与学术规范(MOOC)：98分（学分：1）</t>
  </si>
  <si>
    <t>（1）2022 年 11 月 10 日专利辅导讲座名单：0.2分
（2）2022年12月14日广东农产品加工产业发展现状与趋势讲座：0.2分</t>
  </si>
  <si>
    <t>微党课二等奖0.2</t>
  </si>
  <si>
    <t>（1）2022年9月女子篮球队选拔赛：0.2分
（2）2022年9月学院乒乓球队选拔赛：0.2分
（3）2022年11月定向越野团队赛：0.2分</t>
  </si>
  <si>
    <t>黄俊钧</t>
  </si>
  <si>
    <t>（1）担任2022年食品学院研究生会宣传部成员 2分
（2）参加2023年4月7日《食品安全科普创作大赛（决赛）》 0.2分
（3）参加2022年11月2日食品大讲堂讲座 0.2分
（4）参加2023年4月20日防电信网络诈骗宣讲会 0.2分
（5）参加2023年10月第十三届迎新杯书画大赛 0.2分
（6）2022级2班先进团支部 0.25分
（7）所在团委、研究生会获“优秀五四红旗团委“ 0.25分</t>
  </si>
  <si>
    <t>（1）食品质量安全检测新技术进展 成绩：88 学分：2
（2）智能制造与食品加工 成绩：88 学分：1
（3）研究生学习适应与发展 成绩：92 学分：2
（4）科学研究方法与论文写作(MOOC) 成绩：88 学分：2
（5）实验动物学 成绩：94 学分：2
（6）食品加工与贮运专题 成绩：94 学分：3
（7）食品质量安全控制与案例分析 成绩：88 学分：3
（8）现代农业创新与乡村振兴战略 成绩：96 学分：2
（9）硕士生英语 成绩：90 学分：3
（10）自然辩证法概论 成绩：92 学分：1
（11）新时代中国特色社会主义理论与实践 成绩：93 学分：2
（12）科研伦理与学术规范（MOOC） 成绩：95 学分：1</t>
  </si>
  <si>
    <t>（1）食品学院十二届综述大赛（2023年4月）参与 0.2分
（2）参加2022年11月10月专利辅导讲座 0.2分</t>
  </si>
  <si>
    <t>（1）参加2022年9月23日食品学院研究生乒乓球队选拔  0.2分； 
（2）参加2022年10月26日食品学院院运会参与提前赛 立定跳远 0.2分；
（3）参加2022年11月6日定向越野初赛男子组团体赛 0.2分</t>
  </si>
  <si>
    <t>刘亚男</t>
  </si>
  <si>
    <t>（1）班级宣传委员2分（2）先进团支部0.25分
（3）5.26社区宣讲0.2分（4）心理健康讲座0.2分（5）易班知识竞赛0.2分（6）4.20防电信诈骗宣讲会0.2分（7）线上文体打卡活动0.2分</t>
  </si>
  <si>
    <t>87*2+90*2+87*3+87*2+97*2+90*3+91*2+91*1+89*3+80*3+92*1=2125/24=88.54166667*0.2=17.70833333</t>
  </si>
  <si>
    <t>（1）研究生学术论坛决赛0.2分（2）食品大讲堂第17期0.2分（3）合理膳食 健康人生0.2分（4）12.14农产品加工学术讲座0.2分（5）11月10日专利辅导讲座0.2分（6）第十二届综述大赛0.2分</t>
  </si>
  <si>
    <t>（1）定向越野参与分0.2分（2）易班定向越野0.2分</t>
  </si>
  <si>
    <t>桂梦楠</t>
  </si>
  <si>
    <t>(1)先进党支部0.25分；(2)2022.11.2食品大讲堂非学术讲座0.2分；(3)2023.4.20防诈骗讲座集体活动0.2分；(4)2023.5.26华农之星进社区宣讲活动0.2分；（5）先进团支部0.25分</t>
  </si>
  <si>
    <t>（1）食品学院第12届综述大赛参与 0.2分；（2）2022.11.10专利辅导讲座学术讲座0.2分；（3）2022.12.14农产品加工学术讲座0.2分；（4）2023.3.10文献综述大赛写作指导讲座0.2分；（5）2023.6.6第十七期食品大讲堂学术讲座0.2分；（6）2023.6.8研究生学术论坛决赛学术讲座0.2分</t>
  </si>
  <si>
    <r>
      <rPr>
        <sz val="12"/>
        <color theme="1"/>
        <rFont val="宋体"/>
        <charset val="134"/>
      </rPr>
      <t>3.4</t>
    </r>
    <r>
      <rPr>
        <sz val="12"/>
        <color rgb="FFFF0000"/>
        <rFont val="宋体"/>
        <charset val="134"/>
      </rPr>
      <t>1.8</t>
    </r>
  </si>
  <si>
    <r>
      <rPr>
        <sz val="12"/>
        <color theme="1"/>
        <rFont val="宋体"/>
        <charset val="134"/>
      </rPr>
      <t>（1）参与食品学院院运会女子立定跳远项目比赛  0.2分；（2）食品学院乒乓球选拔赛0.2分；（3）第二期荧光夜跑0.2分；（4）易班定向越野一等奖 1分；（5）趣味运动会第一名1.8分</t>
    </r>
    <r>
      <rPr>
        <sz val="12"/>
        <color rgb="FFFF0000"/>
        <rFont val="宋体"/>
        <charset val="134"/>
      </rPr>
      <t>0.2</t>
    </r>
  </si>
  <si>
    <r>
      <rPr>
        <sz val="12"/>
        <color theme="1"/>
        <rFont val="宋体"/>
        <charset val="134"/>
      </rPr>
      <t>（1）参与食品学院院运会女子立定跳远项目比赛  0.2分；（2）食品学院乒乓球选拔赛0.2分；（3）第二期荧光夜跑0.2分；（4）易班定向越野一等奖 1分；（5）趣味运动会第一名</t>
    </r>
    <r>
      <rPr>
        <sz val="12"/>
        <color rgb="FFFF0000"/>
        <rFont val="宋体"/>
        <charset val="134"/>
      </rPr>
      <t>0.2</t>
    </r>
  </si>
  <si>
    <t>魏冉</t>
  </si>
  <si>
    <t>田兴国</t>
  </si>
  <si>
    <t>（1）2022团委研究生会就业部2分
（2）先进团支部成员0.25分</t>
  </si>
  <si>
    <t>17.48分：
天然产物化学81*2；食品科学与工程文献综述与专题讨论89*2；
食品质量安全检测新技术进展86*2；
营销：人人都需要的一门课（MOOC）98*1；实验设计与数据分析90*2；
食品加工与储运专题86*3；食品质量安全控制与案例分析80*3；
现代农业创新与乡村振兴战略91*2；硕士英语90*3；马克思主义与社会科学方法论84*1；新时代中国特色社会主义理论93*2；科研伦理与学术规范（MOOC）87*1。
总成绩2097；总学分24。</t>
  </si>
  <si>
    <r>
      <rPr>
        <sz val="12"/>
        <color rgb="FF000000"/>
        <rFont val="宋体"/>
        <charset val="134"/>
      </rPr>
      <t>（1）</t>
    </r>
    <r>
      <rPr>
        <sz val="12"/>
        <color rgb="FF000000"/>
        <rFont val="Arial"/>
        <family val="2"/>
      </rPr>
      <t xml:space="preserve">	</t>
    </r>
    <r>
      <rPr>
        <sz val="12"/>
        <color rgb="FF000000"/>
        <rFont val="宋体"/>
        <charset val="134"/>
      </rPr>
      <t>参加学院专利辅导讲座0.2分
（2）</t>
    </r>
    <r>
      <rPr>
        <sz val="12"/>
        <color rgb="FF000000"/>
        <rFont val="Arial"/>
        <family val="2"/>
      </rPr>
      <t xml:space="preserve">	</t>
    </r>
    <r>
      <rPr>
        <sz val="12"/>
        <color rgb="FF000000"/>
        <rFont val="宋体"/>
        <charset val="134"/>
      </rPr>
      <t>参加首届中国国际预制菜产业大会创新大赛5分（国家级）
（3）</t>
    </r>
    <r>
      <rPr>
        <sz val="12"/>
        <color rgb="FF000000"/>
        <rFont val="Arial"/>
        <family val="2"/>
      </rPr>
      <t xml:space="preserve">	</t>
    </r>
    <r>
      <rPr>
        <sz val="12"/>
        <color rgb="FF000000"/>
        <rFont val="宋体"/>
        <charset val="134"/>
      </rPr>
      <t>参加第12届综述大赛0.2分</t>
    </r>
  </si>
  <si>
    <t>省级优秀奖队员2分</t>
  </si>
  <si>
    <r>
      <rPr>
        <sz val="12"/>
        <color rgb="FF000000"/>
        <rFont val="宋体"/>
        <charset val="134"/>
      </rPr>
      <t>（1）</t>
    </r>
    <r>
      <rPr>
        <sz val="12"/>
        <color rgb="FF000000"/>
        <rFont val="Arial"/>
        <family val="2"/>
      </rPr>
      <t xml:space="preserve">	</t>
    </r>
    <r>
      <rPr>
        <sz val="12"/>
        <color rgb="FF000000"/>
        <rFont val="宋体"/>
        <charset val="134"/>
      </rPr>
      <t>参加学院专利辅导讲座0.2分
（2）</t>
    </r>
    <r>
      <rPr>
        <sz val="12"/>
        <color rgb="FF000000"/>
        <rFont val="Arial"/>
        <family val="2"/>
      </rPr>
      <t xml:space="preserve">	</t>
    </r>
    <r>
      <rPr>
        <sz val="12"/>
        <color rgb="FF000000"/>
        <rFont val="宋体"/>
        <charset val="134"/>
      </rPr>
      <t>参加首届中国国际预制菜产业大会创新大赛 分（国家级）
（3）</t>
    </r>
    <r>
      <rPr>
        <sz val="12"/>
        <color rgb="FF000000"/>
        <rFont val="Arial"/>
        <family val="2"/>
      </rPr>
      <t xml:space="preserve">	</t>
    </r>
    <r>
      <rPr>
        <sz val="12"/>
        <color rgb="FF000000"/>
        <rFont val="宋体"/>
        <charset val="134"/>
      </rPr>
      <t>参加第12届综述大赛0.2分</t>
    </r>
  </si>
  <si>
    <r>
      <rPr>
        <sz val="12"/>
        <color theme="1"/>
        <rFont val="宋体"/>
        <charset val="134"/>
      </rPr>
      <t>（1）</t>
    </r>
    <r>
      <rPr>
        <sz val="12"/>
        <color theme="1"/>
        <rFont val="Arial"/>
        <family val="2"/>
      </rPr>
      <t xml:space="preserve">	</t>
    </r>
    <r>
      <rPr>
        <sz val="12"/>
        <color theme="1"/>
        <rFont val="宋体"/>
        <charset val="134"/>
      </rPr>
      <t>参加学院乒乓球球队选拔0.2分
（2）</t>
    </r>
    <r>
      <rPr>
        <sz val="12"/>
        <color theme="1"/>
        <rFont val="Arial"/>
        <family val="2"/>
      </rPr>
      <t xml:space="preserve">	</t>
    </r>
    <r>
      <rPr>
        <sz val="12"/>
        <color theme="1"/>
        <rFont val="宋体"/>
        <charset val="134"/>
      </rPr>
      <t>参加学院篮球球队选拔0.2分</t>
    </r>
  </si>
  <si>
    <t>20223185041</t>
  </si>
  <si>
    <t>刘晓华</t>
  </si>
  <si>
    <t>19927531773</t>
  </si>
  <si>
    <t>（1）参加3.15学者面对面讲座 0.2分
（2）参加11月2日食品大讲堂 0.2分
（3）参加2022年11月27日心理健康讲座 0.2分
（4）食品安全科普大赛观众 0.2分
（5）参加4.20防电信诈骗讲座 0.2分
（6）先进团支部 0.25分
共计 1.25分</t>
  </si>
  <si>
    <t>食品科学与工程文献综述与专题讨论 2学分 86
生命科学插图绘制 2学分93
工程伦理 2学分 92
硕士生英语 3学分 89
新时代中国特色社会主义理论与实践 2学分 94
食品质量安全检测新技术进展 2学分 91
试验设计与数据分析 2学分 91
文献管理与信息分析（MOOC） 2学分 98
自然辩证法概论 1学分 90
食品加工与贮运专题 3学分 90
生物工程综合实验 3学分 96
绩点平均分92.08
学习成绩分18.42</t>
  </si>
  <si>
    <t>（1）食品学院第十二届综述大赛参与 0.2分
（2）参加12.14农产品加工学术讲座 0.2分
（3）参加2022 年11月10日专利辅导讲座 0.2分
（4）燕山论坛  关于文献综述大赛写作指导讲座 0.2分
共计0.8分</t>
  </si>
  <si>
    <r>
      <rPr>
        <sz val="12"/>
        <color theme="1"/>
        <rFont val="宋体"/>
        <charset val="134"/>
      </rPr>
      <t>(1)</t>
    </r>
    <r>
      <rPr>
        <sz val="12"/>
        <color theme="1"/>
        <rFont val="Arial"/>
        <family val="2"/>
      </rPr>
      <t xml:space="preserve">	</t>
    </r>
    <r>
      <rPr>
        <sz val="12"/>
        <color theme="1"/>
        <rFont val="宋体"/>
        <charset val="134"/>
      </rPr>
      <t>食品学院研究生男子篮球队选拔赛  0.2分
(2)</t>
    </r>
    <r>
      <rPr>
        <sz val="12"/>
        <color theme="1"/>
        <rFont val="Arial"/>
        <family val="2"/>
      </rPr>
      <t xml:space="preserve">	</t>
    </r>
    <r>
      <rPr>
        <sz val="12"/>
        <color theme="1"/>
        <rFont val="宋体"/>
        <charset val="134"/>
      </rPr>
      <t>食品学院研究生乒乓球队选拔赛  0.2分
(3)</t>
    </r>
    <r>
      <rPr>
        <sz val="12"/>
        <color theme="1"/>
        <rFont val="Arial"/>
        <family val="2"/>
      </rPr>
      <t xml:space="preserve">	</t>
    </r>
    <r>
      <rPr>
        <sz val="12"/>
        <color theme="1"/>
        <rFont val="宋体"/>
        <charset val="134"/>
      </rPr>
      <t xml:space="preserve">食品学院院运会参与，男子立定跳远  </t>
    </r>
    <r>
      <rPr>
        <strike/>
        <sz val="12"/>
        <color theme="1"/>
        <rFont val="宋体"/>
        <charset val="134"/>
      </rPr>
      <t>0.2分；</t>
    </r>
    <r>
      <rPr>
        <sz val="12"/>
        <color rgb="FFFF0000"/>
        <rFont val="宋体"/>
        <charset val="134"/>
      </rPr>
      <t>0.3分</t>
    </r>
    <r>
      <rPr>
        <sz val="12"/>
        <color theme="1"/>
        <rFont val="宋体"/>
        <charset val="134"/>
      </rPr>
      <t xml:space="preserve">
(4)</t>
    </r>
    <r>
      <rPr>
        <sz val="12"/>
        <color theme="1"/>
        <rFont val="Arial"/>
        <family val="2"/>
      </rPr>
      <t xml:space="preserve">	</t>
    </r>
    <r>
      <rPr>
        <sz val="12"/>
        <color theme="1"/>
        <rFont val="宋体"/>
        <charset val="134"/>
      </rPr>
      <t>定向越野初赛，男子团队赛，院级第三名  0.8分
(5)</t>
    </r>
    <r>
      <rPr>
        <sz val="12"/>
        <color theme="1"/>
        <rFont val="Arial"/>
        <family val="2"/>
      </rPr>
      <t xml:space="preserve">	</t>
    </r>
    <r>
      <rPr>
        <sz val="12"/>
        <color theme="1"/>
        <rFont val="宋体"/>
        <charset val="134"/>
      </rPr>
      <t>参与华南农业大学2023年研究生趣味运动会  0.2分
(6)</t>
    </r>
    <r>
      <rPr>
        <sz val="12"/>
        <color theme="1"/>
        <rFont val="Arial"/>
        <family val="2"/>
      </rPr>
      <t xml:space="preserve">	</t>
    </r>
    <r>
      <rPr>
        <sz val="12"/>
        <color theme="1"/>
        <rFont val="宋体"/>
        <charset val="134"/>
      </rPr>
      <t>参与华南农业大学荧光夜跑  0.2分
(7)</t>
    </r>
    <r>
      <rPr>
        <sz val="12"/>
        <color theme="1"/>
        <rFont val="Arial"/>
        <family val="2"/>
      </rPr>
      <t xml:space="preserve">	</t>
    </r>
    <r>
      <rPr>
        <sz val="12"/>
        <color theme="1"/>
        <rFont val="宋体"/>
        <charset val="134"/>
      </rPr>
      <t>参与华南农业大学第二届夜间超级迷宫定向赛暨校队选拔赛  0.2分共计 2分</t>
    </r>
  </si>
  <si>
    <r>
      <rPr>
        <sz val="12"/>
        <color theme="1"/>
        <rFont val="宋体"/>
        <charset val="134"/>
      </rPr>
      <t>(1)</t>
    </r>
    <r>
      <rPr>
        <sz val="12"/>
        <color theme="1"/>
        <rFont val="Arial"/>
        <family val="2"/>
      </rPr>
      <t xml:space="preserve">	</t>
    </r>
    <r>
      <rPr>
        <sz val="12"/>
        <color theme="1"/>
        <rFont val="宋体"/>
        <charset val="134"/>
      </rPr>
      <t>食品学院研究生男子篮球队选拔赛  0.2分
(2)</t>
    </r>
    <r>
      <rPr>
        <sz val="12"/>
        <color theme="1"/>
        <rFont val="Arial"/>
        <family val="2"/>
      </rPr>
      <t xml:space="preserve">	</t>
    </r>
    <r>
      <rPr>
        <sz val="12"/>
        <color theme="1"/>
        <rFont val="宋体"/>
        <charset val="134"/>
      </rPr>
      <t>食品学院研究生乒乓球队选拔赛  0.2分
(3)</t>
    </r>
    <r>
      <rPr>
        <sz val="12"/>
        <color theme="1"/>
        <rFont val="Arial"/>
        <family val="2"/>
      </rPr>
      <t xml:space="preserve">	</t>
    </r>
    <r>
      <rPr>
        <sz val="12"/>
        <color theme="1"/>
        <rFont val="宋体"/>
        <charset val="134"/>
      </rPr>
      <t>食品学院院运会参与，男子立定跳远  0.2分
(4)</t>
    </r>
    <r>
      <rPr>
        <sz val="12"/>
        <color theme="1"/>
        <rFont val="Arial"/>
        <family val="2"/>
      </rPr>
      <t xml:space="preserve">	</t>
    </r>
    <r>
      <rPr>
        <sz val="12"/>
        <color theme="1"/>
        <rFont val="宋体"/>
        <charset val="134"/>
      </rPr>
      <t>定向越野初赛，男子团队赛，院级第三名  0.8分
(5)</t>
    </r>
    <r>
      <rPr>
        <sz val="12"/>
        <color theme="1"/>
        <rFont val="Arial"/>
        <family val="2"/>
      </rPr>
      <t xml:space="preserve">	</t>
    </r>
    <r>
      <rPr>
        <sz val="12"/>
        <color theme="1"/>
        <rFont val="宋体"/>
        <charset val="134"/>
      </rPr>
      <t>参与华南农业大学2023年研究生趣味运动会  0.2分
(6)</t>
    </r>
    <r>
      <rPr>
        <sz val="12"/>
        <color theme="1"/>
        <rFont val="Arial"/>
        <family val="2"/>
      </rPr>
      <t xml:space="preserve">	</t>
    </r>
    <r>
      <rPr>
        <sz val="12"/>
        <color theme="1"/>
        <rFont val="宋体"/>
        <charset val="134"/>
      </rPr>
      <t>参与华南农业大学荧光夜跑  0.2分
(7)</t>
    </r>
    <r>
      <rPr>
        <sz val="12"/>
        <color theme="1"/>
        <rFont val="Arial"/>
        <family val="2"/>
      </rPr>
      <t xml:space="preserve">	</t>
    </r>
    <r>
      <rPr>
        <sz val="12"/>
        <color theme="1"/>
        <rFont val="宋体"/>
        <charset val="134"/>
      </rPr>
      <t>参与华南农业大学第二届夜间超级迷宫定向赛暨校队选拔赛  0.2分共计 2分</t>
    </r>
  </si>
  <si>
    <r>
      <rPr>
        <sz val="12"/>
        <color theme="1"/>
        <rFont val="宋体"/>
        <charset val="134"/>
      </rPr>
      <t>(1)</t>
    </r>
    <r>
      <rPr>
        <sz val="12"/>
        <color theme="1"/>
        <rFont val="Arial"/>
        <family val="2"/>
      </rPr>
      <t xml:space="preserve">	</t>
    </r>
    <r>
      <rPr>
        <sz val="12"/>
        <color theme="1"/>
        <rFont val="宋体"/>
        <charset val="134"/>
      </rPr>
      <t>食品学院研究生男子篮球队选拔赛  0.2分
(2)</t>
    </r>
    <r>
      <rPr>
        <sz val="12"/>
        <color theme="1"/>
        <rFont val="Arial"/>
        <family val="2"/>
      </rPr>
      <t xml:space="preserve">	</t>
    </r>
    <r>
      <rPr>
        <sz val="12"/>
        <color theme="1"/>
        <rFont val="宋体"/>
        <charset val="134"/>
      </rPr>
      <t>食品学院研究生乒乓球队选拔赛  0.2分
(3)</t>
    </r>
    <r>
      <rPr>
        <sz val="12"/>
        <color theme="1"/>
        <rFont val="Arial"/>
        <family val="2"/>
      </rPr>
      <t xml:space="preserve">	</t>
    </r>
    <r>
      <rPr>
        <sz val="12"/>
        <color theme="1"/>
        <rFont val="宋体"/>
        <charset val="134"/>
      </rPr>
      <t xml:space="preserve">食品学院院运会参与，男子立定跳远  </t>
    </r>
    <r>
      <rPr>
        <strike/>
        <sz val="12"/>
        <color theme="1"/>
        <rFont val="宋体"/>
        <charset val="134"/>
      </rPr>
      <t>0.2分；</t>
    </r>
    <r>
      <rPr>
        <sz val="12"/>
        <color theme="1"/>
        <rFont val="宋体"/>
        <charset val="134"/>
      </rPr>
      <t xml:space="preserve">
(4)</t>
    </r>
    <r>
      <rPr>
        <sz val="12"/>
        <color theme="1"/>
        <rFont val="Arial"/>
        <family val="2"/>
      </rPr>
      <t xml:space="preserve">	</t>
    </r>
    <r>
      <rPr>
        <sz val="12"/>
        <color theme="1"/>
        <rFont val="宋体"/>
        <charset val="134"/>
      </rPr>
      <t>定向越野初赛，男子团队赛，院级第三名  0.8分
(5)</t>
    </r>
    <r>
      <rPr>
        <sz val="12"/>
        <color theme="1"/>
        <rFont val="Arial"/>
        <family val="2"/>
      </rPr>
      <t xml:space="preserve">	</t>
    </r>
    <r>
      <rPr>
        <sz val="12"/>
        <color theme="1"/>
        <rFont val="宋体"/>
        <charset val="134"/>
      </rPr>
      <t>参与华南农业大学2023年研究生趣味运动会  0.2分
(6)</t>
    </r>
    <r>
      <rPr>
        <sz val="12"/>
        <color theme="1"/>
        <rFont val="Arial"/>
        <family val="2"/>
      </rPr>
      <t xml:space="preserve">	</t>
    </r>
    <r>
      <rPr>
        <sz val="12"/>
        <color theme="1"/>
        <rFont val="宋体"/>
        <charset val="134"/>
      </rPr>
      <t>参与华南农业大学荧光夜跑  0.2分
(7)</t>
    </r>
    <r>
      <rPr>
        <sz val="12"/>
        <color theme="1"/>
        <rFont val="Arial"/>
        <family val="2"/>
      </rPr>
      <t xml:space="preserve">	</t>
    </r>
    <r>
      <rPr>
        <sz val="12"/>
        <color theme="1"/>
        <rFont val="宋体"/>
        <charset val="134"/>
      </rPr>
      <t>参与华南农业大学第二届夜间超级迷宫定向赛暨校队选拔赛  0.2分共计 2分</t>
    </r>
  </si>
  <si>
    <t>沈家海</t>
  </si>
  <si>
    <t>（1）先进团支部 0.25
（2）研究生会工作人员 2
（3）参加四院联合心理知识竞赛 0.2
（4）参加学习党的二十大精神易班知识竞赛 0.2
（5）参加“学思想. 育新人. 建新功”知识竞赛 0.2</t>
  </si>
  <si>
    <t>85×1+85×2+88×2+91×2+91×2+90×3+92×2+92×1+94×2+92×3+80×3+93×1＝2138
总学分：24
绩点平均分：89.083
绩点平均分*0.2：89.083×0.2＝17.82</t>
  </si>
  <si>
    <t>（1）科普创作大赛 0.2
（2）学者面对面 0.2
（3）综述大赛 0.2</t>
  </si>
  <si>
    <t>（1）食品学院篮球队选拔赛 0.2
（2）食品学院乒乓球队选拔赛 0.2
（3）定向越野 0.2
（4）2023易班嘉年华定向越野 0.2
（5）院运会 0.2
（6）荧光夜跑 0.2</t>
  </si>
  <si>
    <t>20223141098</t>
  </si>
  <si>
    <t>张煜</t>
  </si>
  <si>
    <t>（1） 院级先进团支部 0.25分 
（2） 参加华南农业大学书画社举办的以“翰墨丹青颂党恩，齐心奋进新时代”为主题的 2023 年华农师生书画大赛活动 1 次 0.2 分;
（3） 参加华南农业大学书画社举办的以“翰墨书正气，丹青展宏图”为主题的第十三届迎新杯书画大赛活动 1 次 0.2 分;
（4） 参加华南农业大学学生会主办的“线上文体打卡活动”完成线上音乐打卡 1次 0.2 分:
（5） 参加华南农业大学青廉社活动证明第一届校青廉社非学术专题讲座 2次0.4分。
（6） 防电信网络诈骗研究生专场宣讲会 0.2分</t>
  </si>
  <si>
    <r>
      <rPr>
        <sz val="12"/>
        <color theme="1"/>
        <rFont val="宋体"/>
        <charset val="134"/>
      </rPr>
      <t>（1）</t>
    </r>
    <r>
      <rPr>
        <sz val="12"/>
        <color theme="1"/>
        <rFont val="Arial"/>
        <family val="2"/>
      </rPr>
      <t xml:space="preserve">	</t>
    </r>
    <r>
      <rPr>
        <sz val="12"/>
        <color theme="1"/>
        <rFont val="宋体"/>
        <charset val="134"/>
      </rPr>
      <t>院级先进团支部 0.25分 
（2）</t>
    </r>
    <r>
      <rPr>
        <sz val="12"/>
        <color theme="1"/>
        <rFont val="Arial"/>
        <family val="2"/>
      </rPr>
      <t xml:space="preserve">	</t>
    </r>
    <r>
      <rPr>
        <sz val="12"/>
        <color theme="1"/>
        <rFont val="宋体"/>
        <charset val="134"/>
      </rPr>
      <t>参加华南农业大学书画社举办的以“翰墨丹青颂党恩，齐心奋进新时代”为主题的 2023 年华农师生书画大赛活动 1 次 0.2 分;
（3）</t>
    </r>
    <r>
      <rPr>
        <sz val="12"/>
        <color theme="1"/>
        <rFont val="Arial"/>
        <family val="2"/>
      </rPr>
      <t xml:space="preserve">	</t>
    </r>
    <r>
      <rPr>
        <sz val="12"/>
        <color theme="1"/>
        <rFont val="宋体"/>
        <charset val="134"/>
      </rPr>
      <t>参加华南农业大学书画社举办的以“翰墨书正气，丹青展宏图”为主题的第十三届迎新杯书画大赛活动 1 次 0.2 分;
（4）</t>
    </r>
    <r>
      <rPr>
        <sz val="12"/>
        <color theme="1"/>
        <rFont val="Arial"/>
        <family val="2"/>
      </rPr>
      <t xml:space="preserve">	</t>
    </r>
    <r>
      <rPr>
        <sz val="12"/>
        <color theme="1"/>
        <rFont val="宋体"/>
        <charset val="134"/>
      </rPr>
      <t>参加华南农业大学学生会主办的“线上文体打卡活动”完成线上音乐打卡 1次 0.2 分:
（5）</t>
    </r>
    <r>
      <rPr>
        <sz val="12"/>
        <color theme="1"/>
        <rFont val="Arial"/>
        <family val="2"/>
      </rPr>
      <t xml:space="preserve">	</t>
    </r>
    <r>
      <rPr>
        <sz val="12"/>
        <color theme="1"/>
        <rFont val="宋体"/>
        <charset val="134"/>
      </rPr>
      <t>参加华南农业大学青廉社活动证明第一届校青廉社非学术专题讲座 2次0.4分。
（6）</t>
    </r>
    <r>
      <rPr>
        <sz val="12"/>
        <color theme="1"/>
        <rFont val="Arial"/>
        <family val="2"/>
      </rPr>
      <t xml:space="preserve">	</t>
    </r>
    <r>
      <rPr>
        <sz val="12"/>
        <color theme="1"/>
        <rFont val="宋体"/>
        <charset val="134"/>
      </rPr>
      <t>防电信网络诈骗研究生专场宣讲会 0.2分</t>
    </r>
  </si>
  <si>
    <t>仪器分析 92分，学分3
发醇工程 87分，学分3
工业微生物育种 96分，学分2
功能食品加工工艺学 89分，学分1
研究生学术与职业素养讲座(MOOC) 88分，学分3
现代农业创新与乡村振兴战略 94分，学分2
硕士生英语 90分，学分3
食品加工与贮运专题 92分，学分3
食品质量安全控制与案例分析 82分，学分3
自然辩证法概论 95分，学分1
新时代中国特色社会主义理论与实践 94分，学分2
科研伦理与学术规范(MOOC) 90分，学分1</t>
  </si>
  <si>
    <t>科研成果；
（1）食品学院第12届综述大赛参与 0.2分
（2）参加食品大讲堂讲座 0.2分
（3）参与广东农产品产业现状讲座 0.2
（4）参与学术论坛 0.2分 
（5）参与专利辅导讲座 0.2分
（6）参与心理健康讲座 0.2分</t>
  </si>
  <si>
    <r>
      <rPr>
        <sz val="12"/>
        <color theme="1"/>
        <rFont val="宋体"/>
        <charset val="134"/>
      </rPr>
      <t xml:space="preserve">科研成果；
（1）食品学院第12届综述大赛参与 0.2分
（2）参加食品大讲堂讲座 0.2分
（3）参与广东农产品产业现状讲座 0.2
（4）参与学术论坛 0.2分 
（5）参与专利辅导讲座 0.2分
</t>
    </r>
    <r>
      <rPr>
        <sz val="12"/>
        <color rgb="FFFF0000"/>
        <rFont val="宋体"/>
        <charset val="134"/>
      </rPr>
      <t>（6）参与心理健康讲座 0.2分（属于集体活动分，已达上限）</t>
    </r>
  </si>
  <si>
    <t xml:space="preserve">（1） 参与食品学院院运会立定跳远比赛  0.2分；
（2） 参与华南农业大学研究生荧光夜跑活动 0.2分
（3） 参与食品学院定向越野团队赛 0.2分
（4） 参与乒乓球选拔 0.2分
（5） 参与食品学院趣味运动会 0.2分
（6） 参与易班嘉年华定向越野 1分
（7） 参与林风学院定向越野 0.1分 </t>
  </si>
  <si>
    <r>
      <rPr>
        <sz val="12"/>
        <color theme="1"/>
        <rFont val="宋体"/>
        <charset val="134"/>
      </rPr>
      <t>（1）</t>
    </r>
    <r>
      <rPr>
        <sz val="12"/>
        <color theme="1"/>
        <rFont val="Arial"/>
        <family val="2"/>
      </rPr>
      <t xml:space="preserve">	</t>
    </r>
    <r>
      <rPr>
        <sz val="12"/>
        <color theme="1"/>
        <rFont val="宋体"/>
        <charset val="134"/>
      </rPr>
      <t>参与食品学院院运会立定跳远比赛  0.2分；
（2）</t>
    </r>
    <r>
      <rPr>
        <sz val="12"/>
        <color theme="1"/>
        <rFont val="Arial"/>
        <family val="2"/>
      </rPr>
      <t xml:space="preserve">	</t>
    </r>
    <r>
      <rPr>
        <sz val="12"/>
        <color theme="1"/>
        <rFont val="宋体"/>
        <charset val="134"/>
      </rPr>
      <t>参与华南农业大学研究生荧光夜跑活动 0.2分
（3）</t>
    </r>
    <r>
      <rPr>
        <sz val="12"/>
        <color theme="1"/>
        <rFont val="Arial"/>
        <family val="2"/>
      </rPr>
      <t xml:space="preserve">	</t>
    </r>
    <r>
      <rPr>
        <sz val="12"/>
        <color theme="1"/>
        <rFont val="宋体"/>
        <charset val="134"/>
      </rPr>
      <t>参与食品学院定向越野团队赛 0.2分
（4）</t>
    </r>
    <r>
      <rPr>
        <sz val="12"/>
        <color theme="1"/>
        <rFont val="Arial"/>
        <family val="2"/>
      </rPr>
      <t xml:space="preserve">	</t>
    </r>
    <r>
      <rPr>
        <sz val="12"/>
        <color theme="1"/>
        <rFont val="宋体"/>
        <charset val="134"/>
      </rPr>
      <t>参与乒乓球选拔 0.2分
（5）</t>
    </r>
    <r>
      <rPr>
        <sz val="12"/>
        <color theme="1"/>
        <rFont val="Arial"/>
        <family val="2"/>
      </rPr>
      <t xml:space="preserve">	</t>
    </r>
    <r>
      <rPr>
        <sz val="12"/>
        <color theme="1"/>
        <rFont val="宋体"/>
        <charset val="134"/>
      </rPr>
      <t>参与食品学院趣味运动会 0.2分
（6）</t>
    </r>
    <r>
      <rPr>
        <sz val="12"/>
        <color theme="1"/>
        <rFont val="Arial"/>
        <family val="2"/>
      </rPr>
      <t xml:space="preserve">	</t>
    </r>
    <r>
      <rPr>
        <sz val="12"/>
        <color theme="1"/>
        <rFont val="宋体"/>
        <charset val="134"/>
      </rPr>
      <t>参与易班嘉年华定向越野 1分
（7）</t>
    </r>
    <r>
      <rPr>
        <sz val="12"/>
        <color theme="1"/>
        <rFont val="Arial"/>
        <family val="2"/>
      </rPr>
      <t xml:space="preserve">	</t>
    </r>
    <r>
      <rPr>
        <sz val="12"/>
        <color theme="1"/>
        <rFont val="宋体"/>
        <charset val="134"/>
      </rPr>
      <t xml:space="preserve">参与林风学院定向越野 0.1分 </t>
    </r>
  </si>
  <si>
    <t>一审：22.59</t>
  </si>
  <si>
    <t>202231414083</t>
  </si>
  <si>
    <t>杨嘉欣</t>
  </si>
  <si>
    <t>（1）2022-2023年度食品学院研究生先进团支部 0.25分
（2）研究生会工作人员 2分
（3）参加院班联动燕山清扫活动 0.1分
（4）参加心理讲座 0.2分、
（5）华农之星社区宣传活动 0.2分
（6）食品大讲座 0.2分
防电信诈骗讲座 0.2分</t>
  </si>
  <si>
    <t>蛋白质结构与功能，成绩88，1学分
食品工业新技术设备，成绩85，2学分
功能食品加工工艺学，成绩87，1学分
现代农业创新与乡村振兴战略，成绩97，2学分
硕士生英语，成绩90，3学分
新时代中国特色社会主义理论与实践，成绩93，2学分
科研伦理与学术规范（MOOC），成绩87，1学分
食品与健康及保健食品开发趋势专题，成绩90，2学分
智能制造与食品加工，成绩88，1学分
食品加工与贮运专题，成绩92，3学分
食品质量安全控制食品质量安全控制与案例分析，成绩80，3学分
自然辩证法概论，成绩96，1学分
绩点平均分89.18分。成绩17.84</t>
  </si>
  <si>
    <t>（1）2022年12月14日农产品加工产业发展讲座 0.2分
（2）食品学院第十二届综述大赛参与 0.2分
（3）2022年华南农业大学实验技能创新大赛参与 0.1分</t>
  </si>
  <si>
    <t>（1）2022年12月14日农产品加工产业发展讲座 0.2分
（2）食品学院第十二届综述大赛参与 0.2分
（3）2022年华南农业大学实验技能创新大赛参与 0.2分</t>
  </si>
  <si>
    <t>（1）2022年食品学院研究生女子篮球选拔赛 0.2分
（2）2022年食品学院研究生乒乓球队选拔赛 0.2分
（4）参加食品学院院运会立定跳远 0.2分
（5）参加2023年华南农业大学第二期研究生荧光夜跑 0.2分</t>
  </si>
  <si>
    <t>陈凯特</t>
  </si>
  <si>
    <t>(1)班级心理委员2分 （2）2022年11月27日心理健康讲座0.2分 （3）2022.4.20防电信诈骗讲座0.2 （4）华南农业大学学生会主办的“线上文体打卡活动”0.2分 （5）2022-2023学年食品学院研究生“青年大学习”先进团支部 0.25分</t>
  </si>
  <si>
    <t>研究生学术与职业素养讲座（MOOC）88分 3学分
工程伦理95分 2学分
硕士生英语94分 3学分
新时代中国特色社会主义理论与实践90分 2学分
食品营养与功能性食品研究专题87分 2学分
智能制造与食品加工86分 1学分
信息检索与文献写作88分1学分
现代知识产权与保护93分1学分
试验设计与数据分析 91分2学分
功能食品加工工艺学 87分1学分
自然辩证法概论 91分1学分
食品加工与贮运专题92分 3学分
高级食品化学90分2学分</t>
  </si>
  <si>
    <r>
      <rPr>
        <sz val="12"/>
        <color theme="1"/>
        <rFont val="宋体"/>
        <charset val="134"/>
      </rPr>
      <t>（1）</t>
    </r>
    <r>
      <rPr>
        <sz val="12"/>
        <color theme="1"/>
        <rFont val="Arial"/>
        <family val="2"/>
      </rPr>
      <t xml:space="preserve">	</t>
    </r>
    <r>
      <rPr>
        <sz val="12"/>
        <color theme="1"/>
        <rFont val="宋体"/>
        <charset val="134"/>
      </rPr>
      <t>食品学院第十二届综述大赛参与 0.2分、（2）</t>
    </r>
    <r>
      <rPr>
        <sz val="12"/>
        <color theme="1"/>
        <rFont val="Arial"/>
        <family val="2"/>
      </rPr>
      <t xml:space="preserve">	</t>
    </r>
    <r>
      <rPr>
        <sz val="12"/>
        <color theme="1"/>
        <rFont val="宋体"/>
        <charset val="134"/>
      </rPr>
      <t>2023年6月8日研究生学术论坛决赛参与 0.2分（3）</t>
    </r>
    <r>
      <rPr>
        <sz val="12"/>
        <color theme="1"/>
        <rFont val="Arial"/>
        <family val="2"/>
      </rPr>
      <t xml:space="preserve">	</t>
    </r>
    <r>
      <rPr>
        <sz val="12"/>
        <color theme="1"/>
        <rFont val="宋体"/>
        <charset val="134"/>
      </rPr>
      <t>2022.12.14广东农产品加工产业发展现状与趋势讲座参与0.2</t>
    </r>
  </si>
  <si>
    <r>
      <rPr>
        <sz val="12"/>
        <color theme="1"/>
        <rFont val="宋体"/>
        <charset val="134"/>
      </rPr>
      <t>（1）</t>
    </r>
    <r>
      <rPr>
        <sz val="12"/>
        <color theme="1"/>
        <rFont val="Arial"/>
        <family val="2"/>
      </rPr>
      <t xml:space="preserve">	</t>
    </r>
    <r>
      <rPr>
        <sz val="12"/>
        <color theme="1"/>
        <rFont val="宋体"/>
        <charset val="134"/>
      </rPr>
      <t>参与2022年食品学院研究生男子篮球队选拔赛0.2分（2）</t>
    </r>
    <r>
      <rPr>
        <sz val="12"/>
        <color theme="1"/>
        <rFont val="Arial"/>
        <family val="2"/>
      </rPr>
      <t xml:space="preserve">	</t>
    </r>
    <r>
      <rPr>
        <sz val="12"/>
        <color theme="1"/>
        <rFont val="宋体"/>
        <charset val="134"/>
      </rPr>
      <t>参与2022年食品学院院运会田赛 0.2分（3）</t>
    </r>
    <r>
      <rPr>
        <sz val="12"/>
        <color theme="1"/>
        <rFont val="Arial"/>
        <family val="2"/>
      </rPr>
      <t xml:space="preserve">	</t>
    </r>
    <r>
      <rPr>
        <sz val="12"/>
        <color theme="1"/>
        <rFont val="宋体"/>
        <charset val="134"/>
      </rPr>
      <t>参与2022年食品学院研究生乒乓球队选拔赛0.2分（4）</t>
    </r>
    <r>
      <rPr>
        <sz val="12"/>
        <color theme="1"/>
        <rFont val="Arial"/>
        <family val="2"/>
      </rPr>
      <t xml:space="preserve">	</t>
    </r>
    <r>
      <rPr>
        <sz val="12"/>
        <color theme="1"/>
        <rFont val="宋体"/>
        <charset val="134"/>
      </rPr>
      <t>华南农业大学第二届夜间超级迷宫定向赛暨校队选拔赛参赛 0.2分</t>
    </r>
  </si>
  <si>
    <r>
      <rPr>
        <sz val="12"/>
        <rFont val="宋体"/>
        <charset val="134"/>
      </rPr>
      <t>（1）</t>
    </r>
    <r>
      <rPr>
        <sz val="12"/>
        <rFont val="Arial"/>
        <family val="2"/>
      </rPr>
      <t xml:space="preserve">	</t>
    </r>
    <r>
      <rPr>
        <sz val="12"/>
        <rFont val="宋体"/>
        <charset val="134"/>
      </rPr>
      <t>参与2022年食品学院研究生男子篮球队选拔赛0.2分（2）</t>
    </r>
    <r>
      <rPr>
        <sz val="12"/>
        <rFont val="Arial"/>
        <family val="2"/>
      </rPr>
      <t xml:space="preserve">	</t>
    </r>
    <r>
      <rPr>
        <sz val="12"/>
        <rFont val="宋体"/>
        <charset val="134"/>
      </rPr>
      <t>参与2022年食品学院院运会田赛 0.2分（3）</t>
    </r>
    <r>
      <rPr>
        <sz val="12"/>
        <rFont val="Arial"/>
        <family val="2"/>
      </rPr>
      <t xml:space="preserve">	</t>
    </r>
    <r>
      <rPr>
        <sz val="12"/>
        <rFont val="宋体"/>
        <charset val="134"/>
      </rPr>
      <t>参与2022年食品学院研究生乒乓球队选拔赛0.2分（4）</t>
    </r>
    <r>
      <rPr>
        <sz val="12"/>
        <rFont val="Arial"/>
        <family val="2"/>
      </rPr>
      <t xml:space="preserve">	</t>
    </r>
    <r>
      <rPr>
        <sz val="12"/>
        <rFont val="宋体"/>
        <charset val="134"/>
      </rPr>
      <t>华南农业大学第二届夜间超级迷宫定向赛暨校队选拔赛参赛 0.2分</t>
    </r>
  </si>
  <si>
    <t>20223185056</t>
  </si>
  <si>
    <t>汪婉茹</t>
  </si>
  <si>
    <t>15359576218</t>
  </si>
  <si>
    <t>（1）研究生会工作人员 2分（2）先进团支部</t>
  </si>
  <si>
    <t>（1）工业微生物育种 98 2；（2）食品质量安全监测新技术进展 86 2；（3）食品工业新技术设备86 2；（4）文献管理与信息分析（MOOC） 97 2；（5）高级食品化学 87 2；（6）试验设计与数据分析 93 2；（7）工程伦理92 2；（8）新时代中国特色社会主义理论与实践 96 2；（9）自然辩证法概论 94 1；（10）信息检索与文献写作 92 1；（11）食品加工与贮运专题 89 3；（12）硕士生英语 90 3；（98×2+86×2+86×2+97×2+87×2+93×2+92×2+96×2+94+92+89×3+90×3）÷（2+2+2+2+2+2+2+2+1+1+3+3）=91.375×0.2=18.28</t>
  </si>
  <si>
    <t>（1）食品学院第十二届综述大赛参与 0.2分；（2）第十六期食品大讲堂 0.2分；（3）参与如何做好技术交底书撰写，确保发明专利授权讲座 0.2分；（4）参与广东农产品加工产业发展现状与趋势讲座 0.2分；（5）参与3月15日学者面对面 0.2分；（6）参与3月30日学者面对面 0.2分；</t>
  </si>
  <si>
    <r>
      <rPr>
        <sz val="12"/>
        <color theme="1"/>
        <rFont val="宋体"/>
        <charset val="134"/>
      </rPr>
      <t>（1）参与食品学院院运会跳远项目比赛</t>
    </r>
    <r>
      <rPr>
        <strike/>
        <sz val="12"/>
        <color rgb="FF000000"/>
        <rFont val="宋体"/>
        <charset val="134"/>
      </rPr>
      <t xml:space="preserve"> 0.2分</t>
    </r>
    <r>
      <rPr>
        <sz val="12"/>
        <color rgb="FF000000"/>
        <rFont val="宋体"/>
        <charset val="134"/>
      </rPr>
      <t>；</t>
    </r>
    <r>
      <rPr>
        <sz val="12"/>
        <color rgb="FFFF0000"/>
        <rFont val="宋体"/>
        <charset val="134"/>
      </rPr>
      <t>0.3分</t>
    </r>
    <r>
      <rPr>
        <sz val="12"/>
        <color rgb="FF000000"/>
        <rFont val="宋体"/>
        <charset val="134"/>
      </rPr>
      <t>（2）参与乒乓球队选拔赛0.2分；（3）参与女子篮球选拔赛0.2分；</t>
    </r>
  </si>
  <si>
    <t>（1）参与食品学院院运会跳远项目比赛 0.2分；（2）参与乒乓球队选拔赛0.2分；（3）参与女子篮球选拔赛0.2分；</t>
  </si>
  <si>
    <r>
      <rPr>
        <sz val="12"/>
        <color theme="1"/>
        <rFont val="宋体"/>
        <charset val="134"/>
      </rPr>
      <t>（1）参与食品学院院运会跳远项目比赛</t>
    </r>
    <r>
      <rPr>
        <strike/>
        <sz val="12"/>
        <color rgb="FF000000"/>
        <rFont val="宋体"/>
        <charset val="134"/>
      </rPr>
      <t xml:space="preserve"> 0.2分</t>
    </r>
    <r>
      <rPr>
        <sz val="12"/>
        <color rgb="FF000000"/>
        <rFont val="宋体"/>
        <charset val="134"/>
      </rPr>
      <t>；（2）参与乒乓球队选拔赛0.2分；（3）参与女子篮球选拔赛0.2分；</t>
    </r>
  </si>
  <si>
    <t>讲座参与分最高一分；减0.2；22.23</t>
  </si>
  <si>
    <t>李倩欣</t>
  </si>
  <si>
    <t>（1）参加2022年11月27日心理健康讲座 0.2分
（2）参加2022年12月14日广东农产品加工产业发展现状与趋势讲座 0.2分
（3）参加华南农业大学食品学院第十五届实验技能创新大赛之“百李挑一” 0.1分
（4）所在党支部获得食品学院“先进党支部”集体荣誉称号 0.25分
（5）所在团支部获得食品学院“先进团支部”集体荣誉称号 0.25分
（6）参加食品学院第十二届综述大赛 0.2分</t>
  </si>
  <si>
    <t xml:space="preserve">（1）参加2022年11月27日心理健康讲座 0.2分
（2）参加2022年12月14日广东农产品加工产业发展现状与趋势讲座 0.2分
（3）参加华南农业大学食品学院第十五届实验技能创新大赛之“百李挑一” 0.2分
（4）所在党支部获得食品学院“先进党支部”集体荣誉称号 0.25分
（5）所在团支部获得食品学院“先进团支部”集体荣誉称号 0.25分
</t>
  </si>
  <si>
    <t>90.17*0.2=18.034</t>
  </si>
  <si>
    <t>参加第十七届“挑战杯”广东大学生课外学术科技作品竞赛获三等奖 3分</t>
  </si>
  <si>
    <t>参加第十七届“挑战杯”广东大学生课外学术科技作品竞赛获三等奖0.4分</t>
  </si>
  <si>
    <t xml:space="preserve">食品学院第十二届综述大赛属于科研项；华南农业大学食品学院第十五届实验技能创新大赛之“百李挑一”参与分0.2分 </t>
  </si>
  <si>
    <t>冯善茹</t>
  </si>
  <si>
    <t>（1）2022级硕士2班“先进团支部” 0.25分 
（2）担任2022年食品学院研究生团委办公室工作人员  2分 
（3）2022-2023学年度食品学院获评“红旗团委” 0.25分 
（4）参加2022年11月2日食品大讲堂讲座 0.2分
（5）参加2022年11月27日心理健康讲座 0.2分
（6）参加2022年12月14日广东农产品加工产业发展现状与趋势讲座0.2分
（7）参加2023年4月20日防电信网络诈骗宣讲会 0.2分
（8）参加第十三届新杯书画大赛  0.2分</t>
  </si>
  <si>
    <t>（1）食品质量安全检测新技术进展 成绩：92 学分：2
（2）智能制造与食品加工 成绩：87 学分：1
（3）研究生学习适应与发展 成绩：93 学分：2
（4）科学研究方法与论文写作(MOOC) 成绩：89 学分：2
（5）实验动物学 成绩：92 学分：2
（6）食品加工与贮运专题 成绩：90 学分：3
（7）食品质量安全控制与案例分析 成绩：87 学分：3
（8）现代农业创新与乡村振兴战略 成绩：95 学分：2
（9）硕士生英语 成绩：93 学分：3
（10）自然辩证法概论 成绩：92 学分：1
（11）新时代中国特色社会主义理论与实践 成绩：94 学分：2
（12）科研伦理与学术规范（MOOC） 成绩：87 学分：1</t>
  </si>
  <si>
    <t>（1）    食品学院第十二届综述大赛参与 0.2分</t>
  </si>
  <si>
    <t xml:space="preserve">（1）参与食品学院乒乓球队选拔赛 0.2分； 
（2）参加2022年院运会女子跳远比赛 0.2分
</t>
  </si>
  <si>
    <t>20223141015</t>
  </si>
  <si>
    <t>何梁倩</t>
  </si>
  <si>
    <t>（1）先进团支部 0.25分
（2）集体活动 3.15学者面对面讲座 0.2分
（3）集体活动 4.20 防电信诈骗讲座 0.2分
（4）集体活动 4.27 食品安全科普作品创作大赛观众 0.2分
（5）集体活动 红旗学生会（研究生会）评比述职 0.2分</t>
  </si>
  <si>
    <t>食品营养与功能性食品研究专题     2学分         89
工业微生物育种                   2学分         98
实验动物学                       2学分         92
研究生学术与职业素养讲座         3学分         90
食品加工与贮运专题               3学分         92
食品质量安全控制与案例分析       3学分         85
现代农业创新与乡村振兴战略       2学分         96
硕士生英语                       3学分         90
马克思主义与社会科学方法论       1学分         85
新时代中国特色社会主义理论与实践 2学分         94
科研伦理与学术规范               1学分         98
91.33×0.2=18.27</t>
  </si>
  <si>
    <t>（1）2022-2023年度华南农业大学研究生文献综述大赛 三等奖 2分
（2）学术讲座 5.19 合理膳食 健康人生 0.2分
（3）学术讲座 6.6 第十七期食品大讲堂 0.2分 
（4）学术讲座 11.10 专利辅导讲座 0.2分
（5）学术讲座 12.14 广东农产品加工产业发展现状与趋势讲座 0.2分</t>
  </si>
  <si>
    <t>2023年华南农业大学第二期研究生荧光夜跑 参与 0.2分</t>
  </si>
  <si>
    <t>一审：22.32</t>
  </si>
  <si>
    <t>20223185057</t>
  </si>
  <si>
    <t>王佳</t>
  </si>
  <si>
    <t>获评红旗团委        0.25分
团委研究生工作人员   2分
电信诈骗讲座        0.2分</t>
  </si>
  <si>
    <t>获评红旗团委        0.25分
团委研究生工作人员   2分
电信诈骗讲座        0.2分 院级优秀团支部 0.25分</t>
  </si>
  <si>
    <t>单科成绩/学分
工业微生物育种98分 学分2；
信息检索与文献写作92分 学分1
发酵工程87分 学分3
功能性食品评价学90分 学分1
功能食品加工工艺学85分 学分1
研究生的压力应对与健康心理（MOOC)90分 学分1
高级食品化学88分 学分2
生物工程研究进展93分 学分3
试验设计与数据分析90分 学分2
工程伦理92分 学分2
硕士生英语98分 学分3
马克思主义与社会科学方法论95分 学分1
新时代中国特色社会主义理论与实践94分 学分2</t>
  </si>
  <si>
    <t>院运会跳远项目比赛  0.3分
趣味运动会          0.2分
定向越野            0.2分
荧光夜跑活动        0.2 分</t>
  </si>
  <si>
    <r>
      <rPr>
        <sz val="12"/>
        <color rgb="FFFF0000"/>
        <rFont val="宋体"/>
        <charset val="134"/>
      </rPr>
      <t>院运会跳远项目比赛  0.3分（参与分只加0.2分）</t>
    </r>
    <r>
      <rPr>
        <sz val="12"/>
        <color theme="1"/>
        <rFont val="宋体"/>
        <charset val="134"/>
      </rPr>
      <t xml:space="preserve">
趣味运动会          0.2分
定向越野            0.2分
荧光夜跑活动        0.2 分</t>
    </r>
  </si>
  <si>
    <t>谢阿南</t>
  </si>
  <si>
    <t>（1）先进团支部，0.25分
（2）2023年4月20日防电信诈骗研究生专场宣讲会线下参与，0.2分
（3）2022年11月10日专利辅导讲座，0.2分
（4）2023年春季食品学院研究生会述职评议参与，0.2分
（5）2023年4月27日食品安全科普作品创作大赛参与，0.2分
（6）2022年12月14广东农产品加工产业发展现状与趋势讲座，0.2分
（7）四院联合心理知识竞赛，0.2分
（8）第十三届迎新杯书画大赛，0.2分
（9）第七届全国大学生预防艾滋病知识竞赛，0.2分
（10）华南农业大学研究生线上宿舍打卡活动，0.2分
第二期研究生荧光夜跑活动，0.2分</t>
  </si>
  <si>
    <t>集体活动上限一分</t>
  </si>
  <si>
    <t>（1）先进团支部，0.25分
（2）2023年4月20日防电信诈骗研究生专场宣讲会线下参与，0.2分
（4）2023年春季食品学院研究生会述职评议参与，0.2分
（5）2023年4月27日食品安全科普作品创作大赛参与，0.2分
（7）四院联合心理知识竞赛，0.2分
（8）第十三届迎新杯书画大赛，0.2分
（10）华南农业大学研究生线上宿舍打卡活动，0.2分</t>
  </si>
  <si>
    <r>
      <rPr>
        <sz val="12"/>
        <rFont val="宋体"/>
        <charset val="134"/>
      </rPr>
      <t>天然产物化学                     2学分         86
发酵工程                         3学分         86
食品微生物学进展专题             2学分         91
文献管理与信息分析（MOOC）     2学分         91
食品加工与贮运专题               3学分         90
生物工程综合实验                 3学分         97
试验设计与数据分析</t>
    </r>
    <r>
      <rPr>
        <sz val="12"/>
        <rFont val="Arial"/>
        <family val="2"/>
      </rPr>
      <t xml:space="preserve">	</t>
    </r>
    <r>
      <rPr>
        <sz val="12"/>
        <rFont val="宋体"/>
        <charset val="134"/>
      </rPr>
      <t>2学分92
工程伦理                         2学分         97
硕士生英语                       3学分         90
自然辩证法概论                   1学分         95
新时代中国特色社会主义理论与实践 2学分         92  
总和                              25           2282
平均值                                         91.28
绩点                                           18.26</t>
    </r>
  </si>
  <si>
    <t>（1）食品学院第十二届研究生文献综述大赛，0.2分</t>
  </si>
  <si>
    <t>（3）2022年11月10日专利辅导讲座，0.2分（6）2022年12月14广东农产品加工产业发展现状与趋势讲座，0.2分（1）食品学院第十二届研究生文献综述大赛，0.2分</t>
  </si>
  <si>
    <t>第二期研究生荧光夜跑活动，0.2分；易班定向越野一等奖1分；乒乓球选拔0.2分；院运会100米；定向越野院级选拔0.2分；夜间迷宫0.2分</t>
  </si>
  <si>
    <t>1、第七届全国大学生预防艾滋病知识竞赛不加分，2、2022年11月10日专利辅导讲座和2022年12月14广东农产品加工产业发展现状与趋势讲座属于学术讲座3、第二期研究生荧光夜跑活动属于体育活动；</t>
  </si>
  <si>
    <t>20223185052</t>
  </si>
  <si>
    <t>任富祥</t>
  </si>
  <si>
    <t>13703803967</t>
  </si>
  <si>
    <t>（1）“先进团支部”， 0.25分；
（2）“华南农业大学学习党的二十大精神易班知识竞赛” ，0.2分；（3）2023年4月20日防电信诈骗网络诈骗研究生专题宣讲会，0.2分；（4）2023年4月27日，食品安全科普作品作品创作大赛（决赛），0.2分；（5）2023年3月30日，学者面对面-徐振林，院楼212，0.2分。</t>
  </si>
  <si>
    <t>蛋白质结构与功能，1学分，87分；
食品加工新技术研究与新产品研发专题，2学分，85分；食品质量安全检测新技术进展，2学分，90分；信息检索与文献写作，1学分，88分；食品加工与贮运专题，3学分，88分；生物工程综合实验，3学分，97分；试验设计与数据分析，2学分，90分；工程伦理，2学分，92分；硕士生英语，3学分，91分；自然辩证法概论，1学分，91分；新时代中国特色社会主义理论与实践，2学分，96分。</t>
  </si>
  <si>
    <t>（1）食品学院第十二届综述大赛参与，0.2分；
（2）讲座文献综述主题讲座，0.2分；（3）讲座食品大讲堂第十七期，0.2分</t>
  </si>
  <si>
    <r>
      <rPr>
        <sz val="12"/>
        <color theme="1"/>
        <rFont val="宋体"/>
        <charset val="134"/>
      </rPr>
      <t>（1）2023年4月9日，华南农业大学易班嘉年华定向越野参与，0.2分；
（2）2023年华南农业大学第二期研究生荧光夜跑，0.2分；（3）</t>
    </r>
    <r>
      <rPr>
        <strike/>
        <sz val="12"/>
        <color theme="1"/>
        <rFont val="宋体"/>
        <charset val="134"/>
      </rPr>
      <t>食品学院院运会参与引体向上项目，0.2分；重复参与</t>
    </r>
    <r>
      <rPr>
        <sz val="12"/>
        <color theme="1"/>
        <rFont val="宋体"/>
        <charset val="134"/>
      </rPr>
      <t>（4）食品学院院运会参与男子立定跳远项目第七名，0.4分；（5）定向越野短距离赛食品学院第2名，0.9分；（6）线上宿舍文体打卡，0.2分；（7）2022年食品学院乒乓球队选拔赛，0.2分。</t>
    </r>
  </si>
  <si>
    <t>（1）2023年4月9日，华南农业大学易班嘉年华定向越野参与，0.2分；
（2）2023年华南农业大学第二期研究生荧光夜跑，0.2分；（3）食品学院院运会参与引体向上项目，0.2分；（4）食品学院院运会参与男子立定跳远项目第七名，0.4分；（5）定向越野短距离赛食品学院第2名，0.9分；（6）线上宿舍文体打卡，0.2分；（7）2022年食品学院乒乓球队选拔赛，0.2分。</t>
  </si>
  <si>
    <t>杨明月</t>
  </si>
  <si>
    <t>（1）先进团支部0.2分；（2）班级组织委员2分；（3）参加2022年12月14日广东农产品加工产业发展现状与趋势讲座0.2分；（4)2022年11月10日专利辅导讲座0.2分；（5）2023年春季食品学院研究生会述职评议班级代表0.2分；（6）参加学思想育新人建新功知识竞赛0.2分</t>
  </si>
  <si>
    <t>（1）先进团支部0.25分；（2）班级组织委员2分；（3）2023年春季食品学院研究生会述职评议班级代表0.2分；（4）参加学思想育新人建新功知识竞赛0.2分</t>
  </si>
  <si>
    <t>（93*2+89*2+90*1+85*3+90*3+97*3+90*2+88*2+90*3+92*1+96*2)/24=18.17</t>
  </si>
  <si>
    <t>（1）食品学院第十二届综述大赛参与 0.2分；（2）参加2022年12月14日广东农产品加工产业发展现状与趋势讲座0.2分；（3)2022年11月10日专利辅导讲座0.2分</t>
  </si>
  <si>
    <r>
      <rPr>
        <sz val="12"/>
        <color rgb="FF000000"/>
        <rFont val="宋体"/>
        <charset val="134"/>
      </rPr>
      <t>（1）参与食品学院研究生女子篮球选拔赛0.2分；（2）参与食品学院研究生乒乓球队选拔赛0.2分；（3）参加女子400米预决赛0.2分</t>
    </r>
    <r>
      <rPr>
        <sz val="12"/>
        <color rgb="FFFF0000"/>
        <rFont val="宋体"/>
        <charset val="134"/>
      </rPr>
      <t xml:space="preserve"> </t>
    </r>
  </si>
  <si>
    <t>20223185027</t>
  </si>
  <si>
    <t>黎娟</t>
  </si>
  <si>
    <t>（1）参加电信网络诈骗研究生专场宣讲会 0.2分 ；
（2）22年11月27日心理健康讲座 0.2分；
（3）23年3月30日学者面对面讲座 0.2分；
（4）“二十大”手账创作活动优秀奖 0.15分；
（5）担任督导员+优秀督导员 0.5+0.2=0.7分；
（6）食品学院先进团支部 0.25分</t>
  </si>
  <si>
    <r>
      <rPr>
        <sz val="12"/>
        <color theme="1"/>
        <rFont val="宋体"/>
        <charset val="134"/>
      </rPr>
      <t>（1）参加电信网络诈骗研究生专场宣讲会 0.2分 ；
（2）22年11月27日心理健康讲座 0.2分；
（3）23年3月30日学者面对面讲座 0.2分；
（4）“二十大”手账创作活动优秀奖 0.15分；
（5）担任督导员+优秀督导员 0.5+0.2=0.7分；
（6）食品学院先进团支部 0.25分 （</t>
    </r>
    <r>
      <rPr>
        <sz val="12"/>
        <color rgb="FFFF0000"/>
        <rFont val="宋体"/>
        <charset val="134"/>
      </rPr>
      <t>2022年华南农业大学线上文体活动打卡可加0.2分）</t>
    </r>
  </si>
  <si>
    <t>食品科学与工程文献综述与专题讨论 2学分  91
研究生学习适应与发展   2学分 92
天然产物化学  2学分  97
食品营养与功能性食品研究专题 2学分 87
文献管理与信息分析(MOOC) 2学分  98
高级食品化学  2学分 93
食品加工与贮运专题 3学分 93
试验设计与数据分析 2学分92
工程伦理 2学分 97
研究生英语 3学分 90
自然辩证法概论  1学分 90
新时代中国特色社会主义理论与实践 2学分86
学习成绩 18.44</t>
  </si>
  <si>
    <t>1）食品学院第12届综述大赛参与 0.2分；
（2）学术活动：0519营养讲座参会 0.2分；
（3）22年11月10日专利辅导讲座 0.2分；</t>
  </si>
  <si>
    <t>（1）2022年定向越野  0.2分；
（2）2022年食品学院研究生乒乓球队选拔赛  0.2分；
（3）2022年食品学院院运会接力赛第7名 0.4分;
（4）2022年食品学院院运会跳远  0.2分;
（5）2022年食品学院院运会200米 0.2分；
（6）2022年华南农业大学线上文体活动打卡 0.2分</t>
  </si>
  <si>
    <r>
      <rPr>
        <sz val="12"/>
        <color theme="1"/>
        <rFont val="宋体"/>
        <charset val="134"/>
      </rPr>
      <t>（1）2022年定向越野  0.2分；
（2）2022年食品学院研究生乒乓球队选拔赛  0.2分；
（3）2022年食品学院院运会接力赛第7名 0.4分;
（4）2022年食品学院院运会跳远  0.2分;
（5）2022年食品学院院运会200米 0.2分；</t>
    </r>
    <r>
      <rPr>
        <sz val="12"/>
        <color rgb="FFC00000"/>
        <rFont val="宋体"/>
        <charset val="134"/>
      </rPr>
      <t>（4）（5）缺材料 且只能加一次分</t>
    </r>
    <r>
      <rPr>
        <sz val="12"/>
        <color theme="1"/>
        <rFont val="宋体"/>
        <charset val="134"/>
      </rPr>
      <t xml:space="preserve">
</t>
    </r>
    <r>
      <rPr>
        <sz val="12"/>
        <color rgb="FFFF0000"/>
        <rFont val="宋体"/>
        <charset val="134"/>
      </rPr>
      <t>（6）2022年华南农业大学线上文体活动打卡 0.2分（属于集体活动）</t>
    </r>
  </si>
  <si>
    <t>一审：21.74</t>
  </si>
  <si>
    <t>20223185058</t>
  </si>
  <si>
    <t>王俊懿</t>
  </si>
  <si>
    <t>(1) 先进团支部 0.25分
(2) 2023年华南农业大学第二期研究生荧光夜跑 0.2分
(3) 2023年4月20日防电信网络诈骗研究生专场宣讲会 0.2分
(4) 2022年11月27日心理健康讲座 0.2分
(5) 线上文体打卡活动 0.2分
(6) 四院联合心理知识竞赛 0.2分
(7) 华南农业大学模拟政协经验分享会 0.2分</t>
  </si>
  <si>
    <r>
      <rPr>
        <sz val="12"/>
        <rFont val="宋体"/>
        <charset val="134"/>
      </rPr>
      <t>1.45</t>
    </r>
    <r>
      <rPr>
        <sz val="12"/>
        <color rgb="FFC00000"/>
        <rFont val="宋体"/>
        <charset val="134"/>
      </rPr>
      <t>（一审：1.25）</t>
    </r>
  </si>
  <si>
    <r>
      <rPr>
        <sz val="12"/>
        <color theme="1"/>
        <rFont val="宋体"/>
        <charset val="134"/>
      </rPr>
      <t>(1)</t>
    </r>
    <r>
      <rPr>
        <sz val="12"/>
        <color theme="1"/>
        <rFont val="Arial"/>
        <family val="2"/>
      </rPr>
      <t xml:space="preserve">	</t>
    </r>
    <r>
      <rPr>
        <sz val="12"/>
        <color theme="1"/>
        <rFont val="宋体"/>
        <charset val="134"/>
      </rPr>
      <t>先进团支部 0.25分
(2)</t>
    </r>
    <r>
      <rPr>
        <sz val="12"/>
        <color theme="1"/>
        <rFont val="Arial"/>
        <family val="2"/>
      </rPr>
      <t xml:space="preserve">	</t>
    </r>
    <r>
      <rPr>
        <sz val="12"/>
        <color theme="1"/>
        <rFont val="宋体"/>
        <charset val="134"/>
      </rPr>
      <t>2023年华南农业大学第二期研究生荧光夜跑 0.2分</t>
    </r>
    <r>
      <rPr>
        <sz val="12"/>
        <color rgb="FFC00000"/>
        <rFont val="宋体"/>
        <charset val="134"/>
      </rPr>
      <t>（属于体育与社会实践，已在后面加分）</t>
    </r>
    <r>
      <rPr>
        <sz val="12"/>
        <color theme="1"/>
        <rFont val="宋体"/>
        <charset val="134"/>
      </rPr>
      <t xml:space="preserve">
(3)</t>
    </r>
    <r>
      <rPr>
        <sz val="12"/>
        <color theme="1"/>
        <rFont val="Arial"/>
        <family val="2"/>
      </rPr>
      <t xml:space="preserve">	</t>
    </r>
    <r>
      <rPr>
        <sz val="12"/>
        <color theme="1"/>
        <rFont val="宋体"/>
        <charset val="134"/>
      </rPr>
      <t>2023年4月20日防电信网络诈骗研究生专场宣讲会 0.2分
(4)</t>
    </r>
    <r>
      <rPr>
        <sz val="12"/>
        <color theme="1"/>
        <rFont val="Arial"/>
        <family val="2"/>
      </rPr>
      <t xml:space="preserve">	</t>
    </r>
    <r>
      <rPr>
        <sz val="12"/>
        <color theme="1"/>
        <rFont val="宋体"/>
        <charset val="134"/>
      </rPr>
      <t>2022年11月27日心理健康讲座 0.2分
(5)</t>
    </r>
    <r>
      <rPr>
        <sz val="12"/>
        <color theme="1"/>
        <rFont val="Arial"/>
        <family val="2"/>
      </rPr>
      <t xml:space="preserve">	</t>
    </r>
    <r>
      <rPr>
        <sz val="12"/>
        <color theme="1"/>
        <rFont val="宋体"/>
        <charset val="134"/>
      </rPr>
      <t>线上文体打卡活动 0.2分
(6)</t>
    </r>
    <r>
      <rPr>
        <sz val="12"/>
        <color theme="1"/>
        <rFont val="Arial"/>
        <family val="2"/>
      </rPr>
      <t xml:space="preserve">	</t>
    </r>
    <r>
      <rPr>
        <sz val="12"/>
        <color theme="1"/>
        <rFont val="宋体"/>
        <charset val="134"/>
      </rPr>
      <t>四院联合心理知识竞赛 0.2分
(7)</t>
    </r>
    <r>
      <rPr>
        <sz val="12"/>
        <color theme="1"/>
        <rFont val="Arial"/>
        <family val="2"/>
      </rPr>
      <t xml:space="preserve">	</t>
    </r>
    <r>
      <rPr>
        <sz val="12"/>
        <color theme="1"/>
        <rFont val="宋体"/>
        <charset val="134"/>
      </rPr>
      <t>华南农业大学模拟政协经验分享会 0.2分</t>
    </r>
  </si>
  <si>
    <t xml:space="preserve">大型仪器分析，综合成绩93，学分1；
未来食品发展专题，93，2；
科学研究方法与论文写作(MOOC)，97，2；
天然产物化学，86，2；
食品营养与功能性食品研究专题，87，2；
高级食品化学，93，2；
生物工程研究进展，93，3；
试验设计与数据分析，92，2；
工程伦理，93，2；
硕士生英语，90，3；
马克思主义与社会科学方法论，85，1；
新时代中国特色社会主义理论与实践，93，2.
</t>
  </si>
  <si>
    <t>（1）2022年华南农业大学“丁颖杯”发明创意大赛，校赛 0.6分
（2）2022年华南农业大学实验技能创新大赛之“百李挑一” 0.1分
（3）燕山论坛|关于文献综述大赛写作指导讲座 0.2分
（4）2022年12月14日广东农产品加工产业发展现状与趋势讲座 0.2分
（5）2022 年11月10日专利辅导讲座 0.2分
（6）6月6日食品大讲堂第十七期讲座 0.2分
（7）食品学院第十二届综述大赛 0.2分</t>
  </si>
  <si>
    <r>
      <rPr>
        <sz val="12"/>
        <color theme="1"/>
        <rFont val="宋体"/>
        <charset val="134"/>
      </rPr>
      <t>1.7</t>
    </r>
    <r>
      <rPr>
        <sz val="12"/>
        <color rgb="FFC00000"/>
        <rFont val="宋体"/>
        <charset val="134"/>
      </rPr>
      <t>（一审：1.4）</t>
    </r>
  </si>
  <si>
    <r>
      <rPr>
        <sz val="12"/>
        <color theme="1"/>
        <rFont val="宋体"/>
        <charset val="134"/>
      </rPr>
      <t xml:space="preserve">（1）2022年华南农业大学“丁颖杯”发明创意大赛，校赛 0.6分 </t>
    </r>
    <r>
      <rPr>
        <sz val="12"/>
        <color rgb="FFC00000"/>
        <rFont val="宋体"/>
        <charset val="134"/>
      </rPr>
      <t>（加参与分0.2）</t>
    </r>
    <r>
      <rPr>
        <sz val="12"/>
        <color theme="1"/>
        <rFont val="宋体"/>
        <charset val="134"/>
      </rPr>
      <t xml:space="preserve">
（2）2022年华南农业大学实验技能创新大赛之“百李挑一” 0.1分</t>
    </r>
    <r>
      <rPr>
        <sz val="12"/>
        <color rgb="FFC00000"/>
        <rFont val="宋体"/>
        <charset val="134"/>
      </rPr>
      <t>（加参与分0.2）</t>
    </r>
    <r>
      <rPr>
        <sz val="12"/>
        <color theme="1"/>
        <rFont val="宋体"/>
        <charset val="134"/>
      </rPr>
      <t xml:space="preserve">
（3）燕山论坛|关于文献综述大赛写作指导讲座 0.2分
（4）2022年12月14日广东农产品加工产业发展现状与趋势讲座 0.2分
（5）2022 年11月10日专利辅导讲座 0.2分
（6）6月6日食品大讲堂第十七期讲座 0.2分
（7）食品学院第十二届综述大赛 0.2分</t>
    </r>
  </si>
  <si>
    <t>（1）2022年食品学院研究生女子篮球选拔赛 0.2分
（2）2022年食品学院研究生乒乓球队选拔赛 0.2分
（3）2022年食品学院院运会田赛参与，跳远 0.2分
（4）定向越野初赛 0.2分</t>
  </si>
  <si>
    <r>
      <rPr>
        <sz val="12"/>
        <color theme="1"/>
        <rFont val="宋体"/>
        <charset val="134"/>
      </rPr>
      <t xml:space="preserve">（1）2022年食品学院研究生女子篮球选拔赛 0.2分
（2）2022年食品学院研究生乒乓球队选拔赛 0.2分
（3）2022年食品学院院运会田赛参与，跳远 0.2分
（4）定向越野初赛 0.2分   </t>
    </r>
    <r>
      <rPr>
        <sz val="12"/>
        <color rgb="FFC00000"/>
        <rFont val="宋体"/>
        <charset val="134"/>
      </rPr>
      <t>（5）荧光夜跑 0.2分</t>
    </r>
  </si>
  <si>
    <t>一审：21.94</t>
  </si>
  <si>
    <t>李雯</t>
  </si>
  <si>
    <r>
      <rPr>
        <sz val="12"/>
        <color rgb="FF000000"/>
        <rFont val="宋体"/>
        <charset val="134"/>
      </rPr>
      <t xml:space="preserve">（1）四院联合心理知识竞赛0.2分；
（2）防电信网络诈骗研究生专场宣讲0.2分；
（3）广东省青少年模拟政协提案征集活动0.2分；
（4）院班联动燕山清扫活动0.1分；
（5）“翰墨书正气，丹青展宏图”书画大赛0.2分;
（6）“翰墨丹青颂党恩，齐心奋进新时代”书画大赛0.2分;
（7）先进团支部0.25分
</t>
    </r>
    <r>
      <rPr>
        <sz val="12"/>
        <color rgb="FFFF0000"/>
        <rFont val="宋体"/>
        <charset val="134"/>
      </rPr>
      <t xml:space="preserve">（8）线上宿舍打卡活动0.2分
（9）第十一届校青廉社专题讲座第一场参与0.2分；
（10）第十一届校青廉社专题讲座第二场参与0.2分；
（11）第十一届校青廉社专题讲座第三场参与0.2分
</t>
    </r>
  </si>
  <si>
    <r>
      <rPr>
        <sz val="12"/>
        <color rgb="FF000000"/>
        <rFont val="宋体"/>
        <charset val="134"/>
      </rPr>
      <t xml:space="preserve">（1）四院联合心理知识竞赛0.2分；
（2）防电信网络诈骗研究生专场宣讲0.2分；
（3）广东省青少年模拟政协提案征集活动0.2分；
（4）院班联动燕山清扫活动0.1分；
（5）“翰墨书正气，丹青展宏图”书画大赛0.2分;
（6）“翰墨丹青颂党恩，齐心奋进新时代”书画大赛0.2分;
（7）先进团支部0.25分
</t>
    </r>
    <r>
      <rPr>
        <sz val="12"/>
        <color rgb="FFFF0000"/>
        <rFont val="宋体"/>
        <charset val="134"/>
      </rPr>
      <t>（8）线上宿舍打卡活动0.2分
（9）第十一届校青廉社专题讲座第一场参与0.2分；
（10）第十一届校青廉社专题讲座第二场参与0.2分；
（11）第十一届校青廉社专题讲座第三场参与0.2分</t>
    </r>
  </si>
  <si>
    <t>（1）食品学院第十二届综述大赛参与0.2分；</t>
  </si>
  <si>
    <t xml:space="preserve">（84*2+87*2+89*2+93*2+90*3+98*3+90*2+92*2+90*3+91*1+92*2）/24*0.2=18.16
天然产物化学84分，2学分；
食品营养与功能性食品研究专题：87分，2学分；
酶工程实验技术：89分，2学分；
文献管理与信息分析：93分，2学分；
生物工程研究进展：90分，3学分；
生物工程综合实验：98分，3学分；
试验设计与数据分析：90分，2学分；
工程伦理：92分，2学分；
硕士生英语：90分，3学分；
自然辩证法：91分，1学分；
新时代中国特色社会主义理论与实践：92分，2学分
</t>
  </si>
  <si>
    <t xml:space="preserve">（1）食品学院第十二届综述大赛参与0.2分；
（2）专利辅导讲座0.2分；
（3）农产品加工产业发展现状与趋势讲座0.2分；
（4）2022年华南农业大学“丁颖杯”发明创意大赛0.2分；
</t>
  </si>
  <si>
    <t xml:space="preserve">（1）2022年院运会径赛女子400米预赛0.2分；
（2）乒乓球选拔赛0.2；
（3）易班嘉年华定向越野一等奖1.0分；
（4）第六十五届田径运动会定向运动院选拔赛-短距离赛0.2分
</t>
  </si>
  <si>
    <t>（8）线上宿舍打卡活动0.2分
（9）第十一届校青廉社专题讲座第一场参与0.2分；
（10）第十一届校青廉社专题讲座第二场参与0.2分；
（11）第十一届校青廉社专题讲座第三场参与0.2分属于集体活动 不扣不减 分数对的</t>
  </si>
  <si>
    <t>苏杰</t>
  </si>
  <si>
    <t>1.05分</t>
  </si>
  <si>
    <t xml:space="preserve">学者面对面讲座参与 0.2分；食品学院第十二届综述大赛参与 0.2分；防电信网络诈骗研究生专场宣讲会参与 0.2分；食品学院先进团支部 0.25分；易班党的二十大精神知识竞赛参与 0.2分
</t>
  </si>
  <si>
    <t xml:space="preserve">学者面对面讲座参与 0.2分；防电信网络诈骗研究生专场宣讲会参与 0.2分；食品学院先进团支部 0.25分；易班党的二十大精神知识竞赛参与 0.2分
</t>
  </si>
  <si>
    <t xml:space="preserve">            18.75分</t>
  </si>
  <si>
    <t>参加专利辅导讲座 0.2分</t>
  </si>
  <si>
    <r>
      <rPr>
        <sz val="12"/>
        <color theme="1"/>
        <rFont val="宋体"/>
        <charset val="134"/>
      </rPr>
      <t>参加食品学院研究生乒乓球队选拔赛参与分  0.2分；食品学院院运会男子4*100接力预决赛参与分 0.2分；食品学院定向越野选拔赛团队赛男子组第一名 1分；</t>
    </r>
    <r>
      <rPr>
        <sz val="12"/>
        <color rgb="FFFF0000"/>
        <rFont val="宋体"/>
        <charset val="134"/>
      </rPr>
      <t>第65届定向运动锦标赛（校级）参与分  0.3分0</t>
    </r>
    <r>
      <rPr>
        <sz val="12"/>
        <color theme="1"/>
        <rFont val="宋体"/>
        <charset val="134"/>
      </rPr>
      <t>；2023易班嘉年华定向越野活动三等奖     0.5分</t>
    </r>
  </si>
  <si>
    <t>参加食品学院研究生乒乓球队选拔赛参与分  0.2分；食品学院院运会男子4*100接力预决赛参与分 0.2分；食品学院定向越野选拔赛团队赛男子组第一名 1分；；2023易班嘉年华定向越野活动三等奖     0.5分</t>
  </si>
  <si>
    <t>综述大赛属于科研成果项；同个比赛获奖不加参与分</t>
  </si>
  <si>
    <t>20223141056</t>
  </si>
  <si>
    <t>孙眸然</t>
  </si>
  <si>
    <t>13769265555</t>
  </si>
  <si>
    <t xml:space="preserve">（1） 参加防电信诈骗研究生专场宣讲会 0.2分 
（2） 参加3.30学者面对面讲座 0.2分
（3） 参加2022.12.27心理健康讲座 0.2分
（4） 参加2022.11.12华南农业大学义务工作者协会手语队第一次手语角活动 0.2分
（5） 参加2023.5.21华南农业大学义务工作者协会手语队手语大课堂活动 0.2分
（6） 获得“先进团支部”称号 0.25分
</t>
  </si>
  <si>
    <t xml:space="preserve">（1） 食品生物技术专题与研究进展 87（学分：2）=174
（2） 生物工程下游技术 87（学分：2）=174
（3） 现代农业创新与乡村振兴战略 91（学分：2）=182
（4） 硕士生英语 93（学分：3）=279
（5） 新时代中国特色社会主义理论与实践 97（学分：2）=194
（6） 科研伦理与学术规范（MOOC） 95（学分：1）=95
（7） 食品质量安全检测新技术进展 86（学分：2）=172
（8） 智能制造与食品加工86（学分：1）=86
（9） 食品加工与贮运专题 88（学分：3）=264
（10） 食品质量安全控制与案例分析 87（学分：3）=261
（11） 文献管理与信息分析（MOOC） 87（学分：2）=174
（12） 自然辩证法概论92（学分：1）=92
（13） 学习成绩：
（14） 87*2+87*2+91*2+93*3+97*2+95*1+86*2+86*1+88*3+87*3+87*2+92*1=2147
（15） 总学分：24
（16） 绩点平均分：89.46
（17） 绩点平均分*0.2：17.90
</t>
  </si>
  <si>
    <t xml:space="preserve">（1） 参加12.14广东农产品加工产业发展现状与趋势讲座 0.2分
（2） 参加5.19营养讲座 0.2分
（3） 参加食品学院第十二届综述大赛 0.2分
（4） 参加2022年华南农业大学食品学院实验技能创新大赛 0.2分
</t>
  </si>
  <si>
    <r>
      <rPr>
        <sz val="12"/>
        <color theme="1"/>
        <rFont val="宋体"/>
        <charset val="134"/>
      </rPr>
      <t xml:space="preserve">（1） 参与食品学院院运会定向越野男子积分赛初赛 第2名  0.9分
（2） </t>
    </r>
    <r>
      <rPr>
        <strike/>
        <sz val="12"/>
        <color theme="1"/>
        <rFont val="宋体"/>
        <charset val="134"/>
      </rPr>
      <t>参与校定向越野男子积分赛 0.2分</t>
    </r>
    <r>
      <rPr>
        <sz val="12"/>
        <color rgb="FFFF0000"/>
        <rFont val="宋体"/>
        <charset val="134"/>
      </rPr>
      <t>（重复加分）</t>
    </r>
    <r>
      <rPr>
        <sz val="12"/>
        <color theme="1"/>
        <rFont val="宋体"/>
        <charset val="134"/>
      </rPr>
      <t xml:space="preserve">
（3） 参与食品学院院运会提前赛引体向上项目  </t>
    </r>
    <r>
      <rPr>
        <strike/>
        <sz val="12"/>
        <color theme="1"/>
        <rFont val="宋体"/>
        <charset val="134"/>
      </rPr>
      <t>0.2分（</t>
    </r>
    <r>
      <rPr>
        <sz val="12"/>
        <color theme="1"/>
        <rFont val="宋体"/>
        <charset val="134"/>
      </rPr>
      <t>0.3分</t>
    </r>
    <r>
      <rPr>
        <strike/>
        <sz val="12"/>
        <color theme="1"/>
        <rFont val="宋体"/>
        <charset val="134"/>
      </rPr>
      <t>）</t>
    </r>
    <r>
      <rPr>
        <sz val="12"/>
        <color theme="1"/>
        <rFont val="宋体"/>
        <charset val="134"/>
      </rPr>
      <t xml:space="preserve">
（4） 参加趣味运动会 第8名  0.4分
（5） 参加定向越野积分赛 第6名 0.5分
</t>
    </r>
  </si>
  <si>
    <t xml:space="preserve">（1） 参与食品学院院运会定向越野男子积分赛初赛 第2名  0.9分
（2） 参与校定向越野男子积分赛 0.2分
（3） 参与食品学院院运会提前赛引体向上项目  0.2分
（4） 参加趣味运动会 第8名  0.4分
（5） 参加定向越野积分赛 第6名 0.5分
</t>
  </si>
  <si>
    <r>
      <rPr>
        <sz val="12"/>
        <color theme="1"/>
        <rFont val="宋体"/>
        <charset val="134"/>
      </rPr>
      <t xml:space="preserve">（1） 参与食品学院院运会定向越野男子积分赛初赛 第2名  0.9分
（3） 参与食品学院院运会提前赛引体向上项目  </t>
    </r>
    <r>
      <rPr>
        <strike/>
        <sz val="12"/>
        <color theme="1"/>
        <rFont val="宋体"/>
        <charset val="134"/>
      </rPr>
      <t>0.2分</t>
    </r>
    <r>
      <rPr>
        <sz val="12"/>
        <color theme="1"/>
        <rFont val="宋体"/>
        <charset val="134"/>
      </rPr>
      <t xml:space="preserve">
（4） 参加趣味运动会 第8名  0.3分
（5） 参加定向越野积分赛 第6名 0.5分
</t>
    </r>
  </si>
  <si>
    <t>陈月娉</t>
  </si>
  <si>
    <r>
      <rPr>
        <sz val="12"/>
        <rFont val="宋体"/>
        <charset val="134"/>
      </rPr>
      <t xml:space="preserve">（1）2022-2023学年食品学院研究生“青年大学习”先进团支部 0.25分；
（2）参加2023年4月20日防电信网络诈骗研究生专场宣讲会1次0.2分；
</t>
    </r>
    <r>
      <rPr>
        <sz val="12"/>
        <color rgb="FFFF0000"/>
        <rFont val="宋体"/>
        <charset val="134"/>
      </rPr>
      <t>（3）参加2022年11月10日专利辅导讲座1次 0.2分；
（4）参加第十七期食品大讲堂讲座1次0.2分；</t>
    </r>
    <r>
      <rPr>
        <sz val="12"/>
        <rFont val="宋体"/>
        <charset val="134"/>
      </rPr>
      <t xml:space="preserve">
（5）参加华南农业大学书画社举办的以“翰墨书正气，丹青展宏图”为主题的第十三届迎新杯书画大赛活动1次 0.2分；
（6）参加华南农业大学学生会主办的“线上文体打卡活动”完成线上体育打卡1次 0.2分；
（7）参与2023学新思想·育新人·建新功知识竞赛一次 0.2分</t>
    </r>
  </si>
  <si>
    <t>青廉社活动只算一次活动分</t>
  </si>
  <si>
    <t>（1）2022-2023学年食品学院研究生“青年大学习”先进团支部 0.25分；
（2）参加2023年4月20日防电信网络诈骗研究生专场宣讲会1次0.2分；
（3）参加华南农业大学书画社举办的以“翰墨书正气，丹青展宏图”为主题的第十三届迎新杯书画大赛活动1次 0.2分；
（4）参加华南农业大学学生会主办的“线上文体打卡活动”完成线上体育打卡1次 0.2分；
（5）参与2023学新思想·育新人·建新功知识竞赛一次 0.2分
（6）参加华南农业大学青廉社活动证明第十一届校青廉社专题讲座2次 0.4分。
（7）参与2023年3月30日的学者面对面活动一次  0.2分</t>
  </si>
  <si>
    <t>基础生物信息学，2学分，89分；工程伦理，2学分，88分；硕士生英语，3学分，90分；新时代中国特色社会主义理论与实践，2学分，98分；食品生物技术专题与研究进展，2学分，87分；食品微生物基因工程实验技术，3学分，93分；工业微生物育种，2学分，98分；试验设计与数据分析，2学分，93分；自然辩证法概论，1学分，92分；食品加工与贮运专题，3学分，90分；高级食品化学，2学分，91分
硕士绩点平均分91.625*0.2=18.325</t>
  </si>
  <si>
    <r>
      <rPr>
        <sz val="12"/>
        <rFont val="宋体"/>
        <charset val="134"/>
      </rPr>
      <t xml:space="preserve">（1）食品学院第十二届综述大赛参与1次 0.2分；
（2）参加2022年12月14日广东农产品加工产业发展现状与趋势讲座1次 0.2分；
（3）参与2023年3月30日的学者面对面活动一次  0.2分
（4）参与2023年6月8日研究生学术论坛决赛讲座一次  0.2分
</t>
    </r>
    <r>
      <rPr>
        <sz val="12"/>
        <color rgb="FFFF0000"/>
        <rFont val="宋体"/>
        <charset val="134"/>
      </rPr>
      <t>（5）参加华南农业大学青廉社活动证明第十一届校青廉社专题讲座2次 0.4分。；</t>
    </r>
  </si>
  <si>
    <r>
      <rPr>
        <sz val="12"/>
        <color theme="1"/>
        <rFont val="宋体"/>
        <charset val="134"/>
      </rPr>
      <t xml:space="preserve">（1）食品学院第十二届综述大赛参与1次 0.2分；
（2）参加2022年12月14日广东农产品加工产业发展现状与趋势讲座1次 0.2分；
（4）参与2023年6月8日研究生学术论坛决赛讲座一次  0.2分
</t>
    </r>
    <r>
      <rPr>
        <sz val="12"/>
        <color rgb="FFFF0000"/>
        <rFont val="宋体"/>
        <charset val="134"/>
      </rPr>
      <t>（3）参加2022年11月10日专利辅导讲座1次 0.2分
（4）参加第十七期食品大讲堂讲座1次0.2分；</t>
    </r>
  </si>
  <si>
    <t>（1）参与食品学院院运会女子200米预决赛项目比赛  0.2分； 
（2）参与2022年食品学院研究生女子篮球选拔赛  0.2分 
（3）参与易班定向嘉年华定向越野活动二等奖一次  0.75分
（4）参与2023年“植物猎人的华农足迹“定向越野活动 0.1分。</t>
  </si>
  <si>
    <t>（1）参加2022年11月10日专利辅导讲座1次 0.2分；属于学术讲座（2）参加第十七期食品大讲堂讲座1次0.2分；属于学术讲座（3）参加华南农业大学青廉社活动证明第十一届校青廉社专题讲座2次 属于集体活动，同一活动只加一次参与分；心理知识竞赛和学者面对面属于集体活动，集体活动上限为1分，易班参与分与三等奖获奖分不可重复加分，乒乓球选拔缺证明材料</t>
  </si>
  <si>
    <t>陈凤燕</t>
  </si>
  <si>
    <t xml:space="preserve">(1) 班级组织委员 2分
(2) 2023年4月20日防电信网络诈骗研究生专场宣讲会 0.2分
(3) 第94期积极分子督导员 0.5分
(4)先进团支部   0.25分
</t>
  </si>
  <si>
    <t xml:space="preserve">(1) 班级组织委员 2分
(2) 2023年4月20日防电信网络诈骗研究生专场宣讲会 0.2分
(3) 第94期积极分子督导员 0.2分
(4)先进团支部   0.25分
</t>
  </si>
  <si>
    <t xml:space="preserve">（1）食品质量安全检测新技术进展 2分 85
（2）研究生学习适应与发展 2分 78
（3）生物工程综合实验 3分 98
（4）网络信息资源检索与利用 1分 90
（5）研究生的压力应对与健康心理(MOOC) 1分 98
（6）食品质量安全控制与案例分析 3分 85
（7）食品加工与贮运专题 3分 90
（8）现代农业创新与乡村振兴战略 2分 93
（9）硕士生英语 3分 94
（10）自然辩证法概论 1分 91
（11）新时代中国特色社会主义理论与实践 2分 91
（12）科研伦理与学术规范（MOOC） 1分 91
</t>
  </si>
  <si>
    <t>（1） 食品学院综述大赛参与 0.2分
（2） 2022年度食品学院第十五届实验技能创新大赛，优胜奖 0.3分
（3） 参加燕山论坛讲座 0.2分</t>
  </si>
  <si>
    <t xml:space="preserve"> （1）定向越野  0.2分
（2）乒乓球球队选拔   0.2分
</t>
  </si>
  <si>
    <t>刘道和</t>
  </si>
  <si>
    <t>(1)督导员0.5分(2)先进团支部：0.25分（3）线上文体打卡活动0.2分（4）心理健康讲座0.2分(5)学思想﹒育新人﹒建新功”知识竞赛0.2分(6)第十五届实验技能创新大赛0.2分</t>
  </si>
  <si>
    <t>易班一等奖加1分</t>
  </si>
  <si>
    <t>(1)督导员0.2分(2)先进团支部：0.25分（3）线上文体打卡活动0.2分（4）心理健康讲座0.2分(5)学思想﹒育新人﹒建新功”知识竞赛0.2分</t>
  </si>
  <si>
    <t xml:space="preserve">（1）发酵工程81分（学分：3）
（2）食品微生物学进展专题84分（学分：2）
（3）科学研究方法与论文写作(MOOC)82分（学分：2）
（4）信息检索与文献写作88分（学分：1）
（5）生物工程研究进展92分（学分：3）
（6）生物工程综合实验98分（学分：3）
（7）硕士生英语90（学分：3）
（8）自然辩证法概论91（学分：1）
（9）新时代中国特色社会主义理论与实践94（学分：2）
（10）试验设计与数据分析 90分（学分：2）
（11）工程伦理93分（学分：2）
学习成绩：
81*3+84*2+82*2+88*1+92*3+98*3+90*3+91*1+94*2+93*2+90*2)/24*0.2=17.91
</t>
  </si>
  <si>
    <t>（1）食品学院第十二届综述大赛参与0.2分（2）参加学术讲座：研究生学术论坛0.2分、广东农产品加工产业发展现状与趋势讲座0.2分、文献综述大赛写作指导讲座0.2分、专利辅导讲座0.2分</t>
  </si>
  <si>
    <t>（1）食品学院第十二届综述大赛参与0.2分（2）参加学术讲座：研究生学术论坛0.2分、广东农产品加工产业发展现状与趋势讲座0.2分、文献综述大赛写作指导讲座0.2分、专利辅导讲座0.2分(6)第十五届实验技能创新大赛0.2分</t>
  </si>
  <si>
    <t>（1）参与食品学院院运会引体向上项目比赛  0.3分；（2）食品学院乒乓球球队选拔队选拔 0.2分（3）华南农业大学第六十五届田径运动会定向运动院选拔赛，0.2分（4）2023年易班嘉年华定向越野,校级一等奖，1.8分</t>
  </si>
  <si>
    <t>（1）参与食品学院院运会引体向上项目比赛  0.2分；（2）食品学院乒乓球球队选拔队选拔 0.2分（3）华南农业大学第六十五届田径运动会定向运动院选拔赛，0.2分（4）2023年易班嘉年华定向越野校级一等奖，1分</t>
  </si>
  <si>
    <t>1、督导员只加0.2分；2、第十五届实验技能创新大赛0.2分属于学术活动；3、2023年易班嘉年华定向越野校级一等奖加1分</t>
  </si>
  <si>
    <t>20223185083</t>
  </si>
  <si>
    <t>张婷</t>
  </si>
  <si>
    <t>17765396896</t>
  </si>
  <si>
    <t xml:space="preserve">（1） 第95期督导员0.5分 
（2） 先进团支部 0.25分
（3） 3.15学者面对面讲座 0.2分
（4） 6月6日食品大讲堂第十七期讲座0.2分
（5） 电信网络诈骗研究生专场 0.2分
（6） 食品安全科普作品创作大赛 0.2分
（7） 研究生线上宿舍打卡活动 0.2分
（8） 2022年华南农业大学材料与能源学院“丁颖杯”发明创意大赛 0.2分
（9） “我的情绪我做主”四院联合心理知识竞赛初赛 0.2分
</t>
  </si>
  <si>
    <r>
      <rPr>
        <sz val="12"/>
        <color theme="1"/>
        <rFont val="宋体"/>
        <charset val="134"/>
      </rPr>
      <t>（1） 第95期督导员</t>
    </r>
    <r>
      <rPr>
        <strike/>
        <sz val="12"/>
        <color theme="1"/>
        <rFont val="宋体"/>
        <charset val="134"/>
      </rPr>
      <t xml:space="preserve">0.5分  </t>
    </r>
    <r>
      <rPr>
        <sz val="12"/>
        <color rgb="FFFF0000"/>
        <rFont val="宋体"/>
        <charset val="134"/>
      </rPr>
      <t>0.2分（复审更新证明材料）</t>
    </r>
    <r>
      <rPr>
        <sz val="12"/>
        <color theme="1"/>
        <rFont val="宋体"/>
        <charset val="134"/>
      </rPr>
      <t xml:space="preserve">
（2） 先进团支部 0.25分
（3） 3.15学者面对面讲座 0.2分
（4） 6月6日食品大讲堂第十七期讲座0.2分
（5） 电信网络诈骗研究生专场 0.2分
（6） 食品安全科普作品创作大赛 0.2分
（7） 研究生线上宿舍打卡活动 0.2分
（8） 2022年华南农业大学材料与能源学院“丁颖杯”发明创意大赛 0.2分
（9） “我的情绪我做主”四院联合心理知识竞赛初赛 0.2分
</t>
    </r>
  </si>
  <si>
    <r>
      <rPr>
        <sz val="12"/>
        <color theme="1"/>
        <rFont val="宋体"/>
        <charset val="134"/>
      </rPr>
      <t>（1） 第95期督导员</t>
    </r>
    <r>
      <rPr>
        <sz val="12"/>
        <color rgb="FFFF0000"/>
        <rFont val="宋体"/>
        <charset val="134"/>
      </rPr>
      <t>0.2分</t>
    </r>
    <r>
      <rPr>
        <sz val="12"/>
        <color theme="1"/>
        <rFont val="宋体"/>
        <charset val="134"/>
      </rPr>
      <t xml:space="preserve">
（2） 先进团支部 0.25分
（3） 3.15学者面对面讲座 0.2分
（4） 6月6日食品大讲堂第十七期讲座0.2分
（5） 电信网络诈骗研究生专场 0.2分
（6） 食品安全科普作品创作大赛 0.2分
（7） 研究生线上宿舍打卡活动 0.2分
</t>
    </r>
  </si>
  <si>
    <t xml:space="preserve">工业微生物育种：成绩96、学分2
食品质量安全检测新技术紧张：成绩85、学分2
食品与健康及保健食品开发趋势专题：成绩92、学分2
文献管理与信息分析（MOOC）：成绩95、学分2
食品加工与贮运专题：成绩90、学分3
生物工程综合实验：成绩98、学分3
试验设计与数据分析：成绩90、学分2
工程伦理：成绩92、学分2
硕士生英语：成绩98、学分3
自然辩证法概论：成绩91、学分1（96*2+85*2+92*2+95*2+90*3+98*3+90*2+92*2+98*3+91*1+94*2）/24*0.2=18.64分
新时代中国特色社会主义理论与实践：成绩94、学分2
</t>
  </si>
  <si>
    <t>食品学院第十二届综述大赛参与 0.2分；丁颖杯0.2分；材料创新0.2分。</t>
  </si>
  <si>
    <r>
      <rPr>
        <sz val="12"/>
        <color theme="1"/>
        <rFont val="宋体"/>
        <charset val="134"/>
      </rPr>
      <t>（1）2022年乒乓球队选拔赛</t>
    </r>
    <r>
      <rPr>
        <strike/>
        <sz val="12"/>
        <color theme="1"/>
        <rFont val="宋体"/>
        <charset val="134"/>
      </rPr>
      <t xml:space="preserve"> 0.3分  </t>
    </r>
    <r>
      <rPr>
        <sz val="12"/>
        <color rgb="FFFF0000"/>
        <rFont val="宋体"/>
        <charset val="134"/>
      </rPr>
      <t>0.2分</t>
    </r>
    <r>
      <rPr>
        <sz val="12"/>
        <color theme="1"/>
        <rFont val="宋体"/>
        <charset val="134"/>
      </rPr>
      <t xml:space="preserve">
（2）2022年院运会提前赛（立定跳远）0.3分
（3）定向越野初赛 0.3分（4）第二期荧光夜跑</t>
    </r>
    <r>
      <rPr>
        <strike/>
        <sz val="12"/>
        <color theme="1"/>
        <rFont val="宋体"/>
        <charset val="134"/>
      </rPr>
      <t xml:space="preserve"> 0.3分   </t>
    </r>
    <r>
      <rPr>
        <sz val="12"/>
        <color rgb="FFFF0000"/>
        <rFont val="宋体"/>
        <charset val="134"/>
      </rPr>
      <t>0.2分</t>
    </r>
    <r>
      <rPr>
        <sz val="12"/>
        <color theme="1"/>
        <rFont val="宋体"/>
        <charset val="134"/>
      </rPr>
      <t xml:space="preserve">
（5）2023年易班嘉年华定向越野 0.3分（</t>
    </r>
    <r>
      <rPr>
        <sz val="12"/>
        <color rgb="FFFF0000"/>
        <rFont val="宋体"/>
        <charset val="134"/>
      </rPr>
      <t>重新补充材料</t>
    </r>
    <r>
      <rPr>
        <sz val="12"/>
        <color theme="1"/>
        <rFont val="宋体"/>
        <charset val="134"/>
      </rPr>
      <t xml:space="preserve">）
</t>
    </r>
  </si>
  <si>
    <t xml:space="preserve">（1）2022年乒乓球队选拔赛 0.3分
（2）2022年院运会提前赛（立定跳远）0.3分
（3）定向越野初赛 0.3分（4）第二期荧光夜跑 0.3分
（5）2023年易班嘉年华定向越野 0.3分
</t>
  </si>
  <si>
    <r>
      <rPr>
        <sz val="12"/>
        <color theme="1"/>
        <rFont val="宋体"/>
        <charset val="134"/>
      </rPr>
      <t>（1）2022年乒乓球队选拔赛</t>
    </r>
    <r>
      <rPr>
        <strike/>
        <sz val="12"/>
        <color theme="1"/>
        <rFont val="宋体"/>
        <charset val="134"/>
      </rPr>
      <t xml:space="preserve"> </t>
    </r>
    <r>
      <rPr>
        <sz val="12"/>
        <color rgb="FFFF0000"/>
        <rFont val="宋体"/>
        <charset val="134"/>
      </rPr>
      <t>0.2分</t>
    </r>
    <r>
      <rPr>
        <sz val="12"/>
        <color theme="1"/>
        <rFont val="宋体"/>
        <charset val="134"/>
      </rPr>
      <t xml:space="preserve">
（2）2022年院运会提前赛（立定跳远）0.2分
（3）定向越野初赛 0.2分（4）第二期荧光夜跑</t>
    </r>
    <r>
      <rPr>
        <strike/>
        <sz val="12"/>
        <color theme="1"/>
        <rFont val="宋体"/>
        <charset val="134"/>
      </rPr>
      <t xml:space="preserve">   </t>
    </r>
    <r>
      <rPr>
        <sz val="12"/>
        <color rgb="FFFF0000"/>
        <rFont val="宋体"/>
        <charset val="134"/>
      </rPr>
      <t>0.2分</t>
    </r>
    <r>
      <rPr>
        <sz val="12"/>
        <color theme="1"/>
        <rFont val="宋体"/>
        <charset val="134"/>
      </rPr>
      <t xml:space="preserve">
（5）2023年易班嘉年华定向越野 0.2分（</t>
    </r>
    <r>
      <rPr>
        <sz val="12"/>
        <color rgb="FFFF0000"/>
        <rFont val="宋体"/>
        <charset val="134"/>
      </rPr>
      <t>重新补充材料</t>
    </r>
    <r>
      <rPr>
        <sz val="12"/>
        <color theme="1"/>
        <rFont val="宋体"/>
        <charset val="134"/>
      </rPr>
      <t xml:space="preserve">）
</t>
    </r>
  </si>
  <si>
    <t>集体活动超一分；21.79</t>
  </si>
  <si>
    <t>尹辉</t>
  </si>
  <si>
    <t>0.75+0.2</t>
  </si>
  <si>
    <t xml:space="preserve">参加心理健康讲座0.2分；防电信诈骗讲座0.2分；燕山清扫活动证明0.1分；先进团支部0.25分 </t>
  </si>
  <si>
    <r>
      <rPr>
        <sz val="12"/>
        <color theme="1"/>
        <rFont val="宋体"/>
        <charset val="134"/>
      </rPr>
      <t xml:space="preserve">参加心理健康讲座0.2分；防电信诈骗讲座0.2分；燕山清扫活动证明0.1分；先进团支部0.25 </t>
    </r>
    <r>
      <rPr>
        <sz val="12"/>
        <color rgb="FFFF0000"/>
        <rFont val="宋体"/>
        <charset val="134"/>
      </rPr>
      <t xml:space="preserve"> 分线上文体打卡活动0.2</t>
    </r>
  </si>
  <si>
    <t xml:space="preserve">天然产物化学 2 85
食品营养与功能性食品研究专题 2 87
食品微生物基因工程实验技术3 89
信息检索与文献写作 1 82
功能性食品评价学1 88
食品加工与贮运专题 3 87
试验设计与数据分析2 90
高级食品化学2 87
工程伦理 2 88
硕士生英语 3 91
自然辩证法概论 1 92
新时代中国特色社会主义理论与实践 2 96
</t>
  </si>
  <si>
    <r>
      <rPr>
        <sz val="12"/>
        <color theme="1"/>
        <rFont val="宋体"/>
        <charset val="134"/>
      </rPr>
      <t xml:space="preserve">食品学院综述大赛参与0.2分
</t>
    </r>
    <r>
      <rPr>
        <sz val="12"/>
        <color rgb="FFFF0000"/>
        <rFont val="宋体"/>
        <charset val="134"/>
      </rPr>
      <t>华南农业大学实验技能创新大赛0.2分</t>
    </r>
    <r>
      <rPr>
        <sz val="12"/>
        <color theme="1"/>
        <rFont val="宋体"/>
        <charset val="134"/>
      </rPr>
      <t xml:space="preserve">
参加广东农产品加工产业发展现状与趋势讲座0.2分；
参加学者面对面讲座0.2分；</t>
    </r>
  </si>
  <si>
    <r>
      <rPr>
        <sz val="12"/>
        <color theme="1"/>
        <rFont val="宋体"/>
        <charset val="134"/>
      </rPr>
      <t xml:space="preserve">食品学院综述大赛参与0.2分
</t>
    </r>
    <r>
      <rPr>
        <sz val="12"/>
        <color rgb="FFFF0000"/>
        <rFont val="宋体"/>
        <charset val="134"/>
      </rPr>
      <t>华南农业大学实验技能创新大赛0.1分</t>
    </r>
    <r>
      <rPr>
        <sz val="12"/>
        <color theme="1"/>
        <rFont val="宋体"/>
        <charset val="134"/>
      </rPr>
      <t xml:space="preserve">
参加广东农产品加工产业发展现状与趋势讲座0.2分；
参加学者面对面讲座0.2分；</t>
    </r>
  </si>
  <si>
    <t>2.35-0.2</t>
  </si>
  <si>
    <r>
      <rPr>
        <sz val="12"/>
        <color theme="1"/>
        <rFont val="宋体"/>
        <charset val="134"/>
      </rPr>
      <t xml:space="preserve">定向越野初赛积分赛0.2
水运会0.2
田赛铅球0.2
提前赛5千米0.2
男子篮球队选拔赛0.2
易班嘉年华定向越野0.2
趣味运动会0.2
</t>
    </r>
    <r>
      <rPr>
        <sz val="12"/>
        <color rgb="FFFF0000"/>
        <rFont val="宋体"/>
        <charset val="134"/>
      </rPr>
      <t>线上文体打卡活动0.2</t>
    </r>
    <r>
      <rPr>
        <sz val="12"/>
        <color theme="1"/>
        <rFont val="宋体"/>
        <charset val="134"/>
      </rPr>
      <t xml:space="preserve">
易班定向越野活动获奖名单二等奖0.75
</t>
    </r>
  </si>
  <si>
    <t xml:space="preserve">定向越野初赛积分赛0.2
水运会0.2
田赛铅球0.2
提前赛5千米0.2
男子篮球队选拔赛0.2
易班嘉年华定向越野0.2
趣味运动会0.2
易班定向越野活动获奖名单二等奖0.75
</t>
  </si>
  <si>
    <t>1..南农业大学实验技能创新大赛参与分0.2分，2.线上文体打卡活动0.2属于集体活动</t>
  </si>
  <si>
    <t>吴锦丽</t>
  </si>
  <si>
    <t>1.15-0.1</t>
  </si>
  <si>
    <r>
      <rPr>
        <sz val="12"/>
        <rFont val="宋体"/>
        <charset val="134"/>
      </rPr>
      <t xml:space="preserve">（1）2022级硕士8班燕山清扫活动参与0.1分 
</t>
    </r>
    <r>
      <rPr>
        <sz val="12"/>
        <color rgb="FFFF0000"/>
        <rFont val="宋体"/>
        <charset val="134"/>
      </rPr>
      <t xml:space="preserve">（2）食品学院研究生“学习二十大、永远跟党走、奋进新征程”主题手账创作活动二等奖0.4分 </t>
    </r>
    <r>
      <rPr>
        <sz val="12"/>
        <rFont val="宋体"/>
        <charset val="134"/>
      </rPr>
      <t xml:space="preserve">
（3）防电信网络诈骗研究生专场宣讲会线下参与0.2分
（4）先进团支部班级加0.25分
（5）心理健康讲座参与 0.2分</t>
    </r>
  </si>
  <si>
    <r>
      <rPr>
        <sz val="12"/>
        <rFont val="宋体"/>
        <charset val="134"/>
      </rPr>
      <t xml:space="preserve">（1）2022级硕士8班燕山清扫活动参与0.1分 
</t>
    </r>
    <r>
      <rPr>
        <sz val="12"/>
        <color rgb="FFFF0000"/>
        <rFont val="宋体"/>
        <charset val="134"/>
      </rPr>
      <t xml:space="preserve">（2）食品学院研究生“学习二十大、永远跟党走、奋进新征程”主题手账创作活动二等奖0.3分 </t>
    </r>
    <r>
      <rPr>
        <sz val="12"/>
        <rFont val="宋体"/>
        <charset val="134"/>
      </rPr>
      <t xml:space="preserve">
（3）防电信网络诈骗研究生专场宣讲会线下参与0.2分
（4）先进团支部班级加0.25分
（5）心理健康讲座参与 0.2分</t>
    </r>
  </si>
  <si>
    <t>（食品微生物基因工程实验技术87，3分；发酵工程96，3分；生物工程下游技术90，2分；文献管理与信息分析（MOOC）98，2分；食品加工与贮运专题90，3分；试验设计与数据分析91，2分；高级食品化学94，2分；工程伦理92，2分；硕士生英语90，3分；自然辩证法概论95，1分；新时代中国特色社会主义理论与实践92，2分；）（87*3+96*3+90*2+98*2+90*3+91*2+94*2+92*2+90*3+95*1+92*2）/25=91.92  91.92*0.2=18.384</t>
  </si>
  <si>
    <t>（1）食品学院第十二届综述大赛参与 0.2分
（2）农产品加工学术讲座参与 0.2分</t>
  </si>
  <si>
    <t>（1）参与2022年食品学院研究生女子篮球选拔赛  0.2分； 
（2）参与2022年食品学院研究生乒乓球队选拔赛  0.2分；
（3）参与定向越野初赛百米赛女子组 0.2分；
（4）参与华南农业大学乒乓球协会新生杯活动0.2分；
（5）参与易班定向越野活动一等奖路线1分</t>
  </si>
  <si>
    <t>21.734-0.1</t>
  </si>
  <si>
    <t xml:space="preserve">食品学院研究生“学习二十大、永远跟党走、奋进新征程”主题手账创作活动二等奖明细 是加 0.3分 </t>
  </si>
  <si>
    <t>20223141071</t>
  </si>
  <si>
    <t>王俊明</t>
  </si>
  <si>
    <t>（1）防电信网络诈骗研究生专场宣讲会 0.2分（2）第五届华南农业大学知识产权知识竞赛 0.2分（3）心理健康讲座 0.2分（4）华南农业大学绿植摄影活动 0.2分（5）广东省第十一届英语配音大赛 0.2分（6）先进团支部 0.25分</t>
  </si>
  <si>
    <r>
      <rPr>
        <sz val="12"/>
        <color theme="1"/>
        <rFont val="宋体"/>
        <charset val="134"/>
      </rPr>
      <t>1.25</t>
    </r>
    <r>
      <rPr>
        <sz val="12"/>
        <color rgb="FFC00000"/>
        <rFont val="宋体"/>
        <charset val="134"/>
      </rPr>
      <t>（一审：1.05）</t>
    </r>
  </si>
  <si>
    <r>
      <rPr>
        <sz val="12"/>
        <color theme="1"/>
        <rFont val="宋体"/>
        <charset val="134"/>
      </rPr>
      <t>（1）防电信网络诈骗研究生专场宣讲会 0.2分（2）第五届华南农业大学知识产权知识竞赛 0.2分（3）心理健康讲座 0.2分（4）华南农业大学绿植摄影活动 0.2分（5）广东省第十一届英语配音大赛 0.2分</t>
    </r>
    <r>
      <rPr>
        <sz val="12"/>
        <color rgb="FFC00000"/>
        <rFont val="宋体"/>
        <charset val="134"/>
      </rPr>
      <t>（校外线上活动不加分）</t>
    </r>
    <r>
      <rPr>
        <sz val="12"/>
        <color theme="1"/>
        <rFont val="宋体"/>
        <charset val="134"/>
      </rPr>
      <t>（6）先进团支部 0.25分</t>
    </r>
  </si>
  <si>
    <t>食品营养与功能性食品研究专题，2学分 87分
基因工程原理，2学分 82分
分子细胞生物学，2学分 92分
实验动物学，2学分 91分
研究生的压力应对与健康心理（MOOC），1学分，93分
食品加工与贮运专题，3学分 89分
食品质量安全控制与案例分析，3学分 80分
现代农业创新与乡村振兴战略，2学分 97分
硕士生英语，3学分 90分
马克思主义与社会科学方法论，1学分 92分
新时代中国特色社会主义理论与实践，2学分 97分
科研伦理与学术规范（MOOC），1学分 87分</t>
  </si>
  <si>
    <t>（1）华南农业大学研究生文献综述大赛 0.2分（2）食品学院第十二届综述大赛 0.2分（3）食品大讲堂第十七期 0.2分（4）专利辅导讲座 0.2分</t>
  </si>
  <si>
    <r>
      <rPr>
        <sz val="12"/>
        <color theme="1"/>
        <rFont val="宋体"/>
        <charset val="134"/>
      </rPr>
      <t>0.8</t>
    </r>
    <r>
      <rPr>
        <sz val="12"/>
        <color rgb="FFC00000"/>
        <rFont val="宋体"/>
        <charset val="134"/>
      </rPr>
      <t>（一审：0.6）</t>
    </r>
  </si>
  <si>
    <r>
      <rPr>
        <sz val="12"/>
        <color theme="1"/>
        <rFont val="宋体"/>
        <charset val="134"/>
      </rPr>
      <t>（1）华南农业大学研究生文献综述大赛 0.2分（2）食品学院第十二届综述大赛 0.2分</t>
    </r>
    <r>
      <rPr>
        <sz val="12"/>
        <color rgb="FFC00000"/>
        <rFont val="宋体"/>
        <charset val="134"/>
      </rPr>
      <t>（综述大赛加一次）</t>
    </r>
    <r>
      <rPr>
        <sz val="12"/>
        <color theme="1"/>
        <rFont val="宋体"/>
        <charset val="134"/>
      </rPr>
      <t>（3）食品大讲堂第十七期 0.2分（4）专利辅导讲座 0.2分</t>
    </r>
  </si>
  <si>
    <t>（1）食品学院研究生男子篮球队选拔赛 0.2分（2）食品学院研究生乒乓球队选拔赛 0.2分（3）华南农业大学第二期研究生荧光夜跑 0.2分（4）定向越野初赛男子组短距离赛 第一名 1分（5）定向越野决赛男子组短距离赛 0.3分    （6）华南农业大学“爱地球，爱运动”荧光夜跑 0.2分</t>
  </si>
  <si>
    <r>
      <rPr>
        <sz val="12"/>
        <color theme="1"/>
        <rFont val="宋体"/>
        <charset val="134"/>
      </rPr>
      <t xml:space="preserve">（1）食品学院研究生男子篮球队选拔赛 0.2分（2）食品学院研究生乒乓球队选拔赛 0.2分（3）华南农业大学第二期研究生荧光夜跑 0.2分（4）定向越野初赛男子组短距离赛 第一名 1分（5）定向越野决赛男子组短距离赛 0.3分  </t>
    </r>
    <r>
      <rPr>
        <sz val="12"/>
        <color rgb="FFC00000"/>
        <rFont val="宋体"/>
        <charset val="134"/>
      </rPr>
      <t>（只加参与分 0.2）</t>
    </r>
    <r>
      <rPr>
        <sz val="12"/>
        <color theme="1"/>
        <rFont val="宋体"/>
        <charset val="134"/>
      </rPr>
      <t xml:space="preserve">  （6）华南农业大学“爱地球，爱运动”荧光夜跑 0.2分</t>
    </r>
  </si>
  <si>
    <r>
      <rPr>
        <sz val="12"/>
        <color theme="1"/>
        <rFont val="宋体"/>
        <charset val="134"/>
      </rPr>
      <t xml:space="preserve">（1）食品学院研究生男子篮球队选拔赛 0.2分（2）食品学院研究生乒乓球队选拔赛 0.2分（3）华南农业大学第二期研究生荧光夜跑 0.2分（4）定向越野初赛男子组短距离赛 第一名 1分（5）定向越野决赛男子组短距离赛 0.3分  </t>
    </r>
    <r>
      <rPr>
        <sz val="12"/>
        <color theme="1"/>
        <rFont val="宋体"/>
        <charset val="134"/>
      </rPr>
      <t xml:space="preserve"> （6）华南农业大学“爱地球，爱运动”荧光夜跑 0.2分</t>
    </r>
  </si>
  <si>
    <t>一审：21.49</t>
  </si>
  <si>
    <t>梅春莹</t>
  </si>
  <si>
    <t>（1）先进团支部团员 0.25分 
（2）讲座*2  0.4分
（3）参加电信网络诈骗研究生专场宣讲会 0.2分
（4）食品安全科普大赛观众 0.2分
（5）青苹果话剧社春季剧之夜 0.2分
（6）外国语学院中英文红色配音大赛 0.2分
（7）材料与能源学院辩论赛观众 0.2分
（8）研究生线上宿舍打卡活动 0.2分
（9）思政第一课 0.2分
（10）参加知识竞赛3次 0.6分</t>
  </si>
  <si>
    <t>（1）先进团支部团员 0.25分 
（2）参加电信网络诈骗研究生专场宣讲会 0.2分
（3）食品安全科普大赛观众 0.2分
（4）青苹果话剧社春季剧之夜 0.2分
（5）外国语学院中英文红色配音大赛 0.2分
（6）材料与能源学院辩论赛观众 0.2分</t>
  </si>
  <si>
    <t>食品与健康及保健食品开发趋势专题 94（2学分）
研究生学习适应与发展 95（2学分）
天然产物化学 83（2学分）
食品营养与功能性食品研究专题 87（2学分）
文献管理与信息分析（MOOC）95（2学分）
高级食品化学 90（2学分）
食品加工与贮运专题 91（3学分）
试验设计与数据分析 93（2学分）
工程伦理 93（2学分）
硕士生英语 91（3学分）
马克思主义与社会科学方法论 97（1学分）
新时代中国特色社会主义理论与实践 94（2学分）</t>
  </si>
  <si>
    <r>
      <rPr>
        <sz val="12"/>
        <color theme="1"/>
        <rFont val="宋体"/>
        <charset val="134"/>
      </rPr>
      <t>（1）</t>
    </r>
    <r>
      <rPr>
        <sz val="12"/>
        <color theme="1"/>
        <rFont val="Arial"/>
        <family val="2"/>
      </rPr>
      <t xml:space="preserve">	</t>
    </r>
    <r>
      <rPr>
        <sz val="12"/>
        <color theme="1"/>
        <rFont val="宋体"/>
        <charset val="134"/>
      </rPr>
      <t>食品学院第十二届综述大赛参与 0.2分
（2）</t>
    </r>
    <r>
      <rPr>
        <sz val="12"/>
        <color theme="1"/>
        <rFont val="Arial"/>
        <family val="2"/>
      </rPr>
      <t xml:space="preserve">	</t>
    </r>
    <r>
      <rPr>
        <sz val="12"/>
        <color theme="1"/>
        <rFont val="宋体"/>
        <charset val="134"/>
      </rPr>
      <t>“丁颖杯”发明创意大赛  0.2分
（3）</t>
    </r>
    <r>
      <rPr>
        <sz val="12"/>
        <color theme="1"/>
        <rFont val="Arial"/>
        <family val="2"/>
      </rPr>
      <t xml:space="preserve">	</t>
    </r>
    <r>
      <rPr>
        <sz val="12"/>
        <color theme="1"/>
        <rFont val="宋体"/>
        <charset val="134"/>
      </rPr>
      <t>第十五届实验技能创新大赛之“百里挑一” 0.2分
（4） 文献综述大赛写作指导讲座活动  0.2分</t>
    </r>
  </si>
  <si>
    <r>
      <rPr>
        <sz val="12"/>
        <color theme="1"/>
        <rFont val="宋体"/>
        <charset val="134"/>
      </rPr>
      <t>（1）</t>
    </r>
    <r>
      <rPr>
        <sz val="12"/>
        <color theme="1"/>
        <rFont val="Arial"/>
        <family val="2"/>
      </rPr>
      <t xml:space="preserve">	</t>
    </r>
    <r>
      <rPr>
        <sz val="12"/>
        <color theme="1"/>
        <rFont val="宋体"/>
        <charset val="134"/>
      </rPr>
      <t>食品学院第十二届综述大赛参与 0.2分
（2）</t>
    </r>
    <r>
      <rPr>
        <sz val="12"/>
        <color theme="1"/>
        <rFont val="Arial"/>
        <family val="2"/>
      </rPr>
      <t xml:space="preserve">	</t>
    </r>
    <r>
      <rPr>
        <sz val="12"/>
        <color theme="1"/>
        <rFont val="宋体"/>
        <charset val="134"/>
      </rPr>
      <t>“丁颖杯”发明创意大赛  0.2分
（3）</t>
    </r>
    <r>
      <rPr>
        <sz val="12"/>
        <color theme="1"/>
        <rFont val="Arial"/>
        <family val="2"/>
      </rPr>
      <t xml:space="preserve">	</t>
    </r>
    <r>
      <rPr>
        <sz val="12"/>
        <color theme="1"/>
        <rFont val="宋体"/>
        <charset val="134"/>
      </rPr>
      <t>第十五届实验技能创新大赛之“百里挑一” 0.2分
（4） 文献综述大赛写作指导讲座活动  0.2分</t>
    </r>
    <r>
      <rPr>
        <sz val="12"/>
        <color theme="1"/>
        <rFont val="宋体"/>
        <charset val="134"/>
      </rPr>
      <t>（5）专利辅导讲座0.2分</t>
    </r>
  </si>
  <si>
    <r>
      <rPr>
        <sz val="12"/>
        <color theme="1"/>
        <rFont val="宋体"/>
        <charset val="134"/>
      </rPr>
      <t>（1）</t>
    </r>
    <r>
      <rPr>
        <sz val="12"/>
        <color theme="1"/>
        <rFont val="Arial"/>
        <family val="2"/>
      </rPr>
      <t xml:space="preserve">	</t>
    </r>
    <r>
      <rPr>
        <sz val="12"/>
        <color theme="1"/>
        <rFont val="宋体"/>
        <charset val="134"/>
      </rPr>
      <t>参与食品学院院运会女子200米和400米比赛  0.3分 
（2）</t>
    </r>
    <r>
      <rPr>
        <sz val="12"/>
        <color theme="1"/>
        <rFont val="Arial"/>
        <family val="2"/>
      </rPr>
      <t xml:space="preserve">	</t>
    </r>
    <r>
      <rPr>
        <sz val="12"/>
        <color theme="1"/>
        <rFont val="宋体"/>
        <charset val="134"/>
      </rPr>
      <t>定向越野 0.2分
（3）</t>
    </r>
    <r>
      <rPr>
        <sz val="12"/>
        <color theme="1"/>
        <rFont val="Arial"/>
        <family val="2"/>
      </rPr>
      <t xml:space="preserve">	</t>
    </r>
    <r>
      <rPr>
        <sz val="12"/>
        <color theme="1"/>
        <rFont val="宋体"/>
        <charset val="134"/>
      </rPr>
      <t>易班定向越野 0.2分
（4）</t>
    </r>
    <r>
      <rPr>
        <sz val="12"/>
        <color theme="1"/>
        <rFont val="Arial"/>
        <family val="2"/>
      </rPr>
      <t xml:space="preserve">	</t>
    </r>
    <r>
      <rPr>
        <sz val="12"/>
        <color theme="1"/>
        <rFont val="宋体"/>
        <charset val="134"/>
      </rPr>
      <t>趣味运动会 0.2分
（5）</t>
    </r>
    <r>
      <rPr>
        <sz val="12"/>
        <color theme="1"/>
        <rFont val="Arial"/>
        <family val="2"/>
      </rPr>
      <t xml:space="preserve">	</t>
    </r>
    <r>
      <rPr>
        <sz val="12"/>
        <color theme="1"/>
        <rFont val="宋体"/>
        <charset val="134"/>
      </rPr>
      <t>荧光夜跑 0.2分
（6）</t>
    </r>
    <r>
      <rPr>
        <sz val="12"/>
        <color theme="1"/>
        <rFont val="Arial"/>
        <family val="2"/>
      </rPr>
      <t xml:space="preserve">	</t>
    </r>
    <r>
      <rPr>
        <sz val="12"/>
        <color theme="1"/>
        <rFont val="宋体"/>
        <charset val="134"/>
      </rPr>
      <t>广交会志愿者 0.2分</t>
    </r>
  </si>
  <si>
    <r>
      <rPr>
        <sz val="12"/>
        <color theme="1"/>
        <rFont val="宋体"/>
        <charset val="134"/>
      </rPr>
      <t>（1）</t>
    </r>
    <r>
      <rPr>
        <sz val="12"/>
        <color theme="1"/>
        <rFont val="Arial"/>
        <family val="2"/>
      </rPr>
      <t xml:space="preserve">	</t>
    </r>
    <r>
      <rPr>
        <sz val="12"/>
        <color theme="1"/>
        <rFont val="宋体"/>
        <charset val="134"/>
      </rPr>
      <t>参与食品学院院运会女子200米和400米比赛  0.2分
（2）</t>
    </r>
    <r>
      <rPr>
        <sz val="12"/>
        <color theme="1"/>
        <rFont val="Arial"/>
        <family val="2"/>
      </rPr>
      <t xml:space="preserve">	</t>
    </r>
    <r>
      <rPr>
        <sz val="12"/>
        <color theme="1"/>
        <rFont val="宋体"/>
        <charset val="134"/>
      </rPr>
      <t>定向越野 0.2分
（3）</t>
    </r>
    <r>
      <rPr>
        <sz val="12"/>
        <color theme="1"/>
        <rFont val="Arial"/>
        <family val="2"/>
      </rPr>
      <t xml:space="preserve">	</t>
    </r>
    <r>
      <rPr>
        <sz val="12"/>
        <color theme="1"/>
        <rFont val="宋体"/>
        <charset val="134"/>
      </rPr>
      <t>易班定向越野 0.2分
（4）</t>
    </r>
    <r>
      <rPr>
        <sz val="12"/>
        <color theme="1"/>
        <rFont val="Arial"/>
        <family val="2"/>
      </rPr>
      <t xml:space="preserve">	</t>
    </r>
    <r>
      <rPr>
        <sz val="12"/>
        <color theme="1"/>
        <rFont val="宋体"/>
        <charset val="134"/>
      </rPr>
      <t>趣味运动会 0.2分
（5）</t>
    </r>
    <r>
      <rPr>
        <sz val="12"/>
        <color theme="1"/>
        <rFont val="Arial"/>
        <family val="2"/>
      </rPr>
      <t xml:space="preserve">	</t>
    </r>
    <r>
      <rPr>
        <sz val="12"/>
        <color theme="1"/>
        <rFont val="宋体"/>
        <charset val="134"/>
      </rPr>
      <t>荧光夜跑 0.2分</t>
    </r>
  </si>
  <si>
    <t>罗强</t>
  </si>
  <si>
    <t xml:space="preserve"> (1)先进团支部 0.25 (2)四院联合心理健康知识竞赛 0.2
(3)防范艾滋病知识竞赛 0.2 (4)面对面学者讲座 0.2
(5)防电信诈骗宣讲会 0.2 (6)心理健康讲座 0.2
(7)第九届“华农之星”进社区巡回报告 0.2 (8)研究生代表大会 0.2     </t>
  </si>
  <si>
    <t xml:space="preserve"> (1)先进团支部 0.25 (2)四院联合心理健康知识竞赛 0.2
(3)防范艾滋病知识竞赛 0.2 (4)面对面学者讲座 0.2
(5)防电信诈骗宣讲会 0.2 (6)心理健康讲座 0.2</t>
  </si>
  <si>
    <t xml:space="preserve">  天然产物化学（80;2） 发酵工程（85;3） 高级食品化学（89;2）
研究生学习适应与发展（78;2） 食品加工与贮运专题（94;3）
现代农业创新与乡村振兴战略（95;2） 硕士生英语（90;3）
自然辩证法概论(94;1) 新时代中国特色社会主义理论与实践（89;2）
科研伦理与学术规范（99;1） 食品质量安全控制与案例分析（88;3）</t>
  </si>
  <si>
    <t>(1)食品学院综述大赛 0.2 (2)农产品加工产品发展现状与趋势讲座 0.2</t>
  </si>
  <si>
    <t>(1)食品学院院运会男子 100 米 0.2 (2)定向越野团体赛初赛 0.2
(3)易班嘉年华定向越野一等奖 1 (4)第二期荧光夜跑 0.2
(5)趣味运动会第一场 0.2 (6)乒乓球院队选拔 0.2
(7)线上宿舍打卡 0.2 (8)迎新杯书画大赛 0.2</t>
  </si>
  <si>
    <t>(1)食品学院院运会男子 100 米 0.2 (2)定向越野团体赛初赛 0.2
(3)易班嘉年华定向越野一等奖 1 (4)第二期荧光夜跑 0.2
(5)趣味运动会第一场 0.2 (6)乒乓球院队选拔 0.2
 (7)迎新杯书画大赛 0.2</t>
  </si>
  <si>
    <t>李康瑗</t>
  </si>
  <si>
    <t xml:space="preserve">（1）院级优秀督导员0.7分；（2）院级先进党支部0.25分；（3）参加集体活动即非学术类讲座3次0.6分；（4）2023年食品学院先进团支部0.25分
</t>
  </si>
  <si>
    <t xml:space="preserve">食品添加剂研究专题89分2学分；高级食品化学92分2学分；现代仪器分析方法与原理93分3学分；实验动物学96分2学分；文献管理与信息分析(MOOC)89分2学分；食品加工与贮运专题94分3学分；食品质量安全控制与案例分析88分3学分；现代农业创新与乡村振兴战略95分2学分；硕士生英语90分3学分；自然辩证法概论94分1学分；新时代中国特色社会主义理论与实践90分2学分；科研伦理与学术规范(MOOC)93分1学分
</t>
  </si>
  <si>
    <t xml:space="preserve">0.6
</t>
  </si>
  <si>
    <t xml:space="preserve">（1）食品学院第十二届综述大赛参与 0.2分；（2）参加学术讲座2次0.4分
</t>
  </si>
  <si>
    <t xml:space="preserve">0.8
</t>
  </si>
  <si>
    <t xml:space="preserve">（1）参与食品学院院运会女子200米预决赛项目比赛0.2分；（2）参加女子篮球选拔0.2分；（3）参加乒乓选拔0.2分；（4）参加趣味运动会0.2分
</t>
  </si>
  <si>
    <t>院级先进党支部，加0.25分</t>
  </si>
  <si>
    <t>20223185007</t>
  </si>
  <si>
    <t>邓娜娜</t>
  </si>
  <si>
    <t xml:space="preserve">（1）先进团支部班级 0.25
（2）研究生会工作人员 2
（3）4.20线下防电信诈骗讲座0.2分
（4）4.27安全科普创作大赛1次 0.2
（5）红旗研究生会评比述职参与 0.2
</t>
  </si>
  <si>
    <t xml:space="preserve">食品营养与功能性食品研究专题 87分，学分2；
分子细胞生物学 97分，学分2；
实验动物学91分，学分2；
研究生学术与职业素质讲座（MOOC）87分，学分3；
食品加工与助运专题88分，学分3；
实验设计与数据分析90分，学分2；
高级食品化学89分，学分2；
工程伦理92分，学分2；
硕士生英语 90分，学分3；
自然辩证法概论95分，学分1；
新时代中国特色社会主义理论与实践93分，学分2
</t>
  </si>
  <si>
    <t xml:space="preserve">（1）食品学院第十二届综述大赛参与 0.2分
（2）参加5.19日合理膳食，健康人生学术讲座 0.2
</t>
  </si>
  <si>
    <t>参与2022年食品学院研究生乒乓球队选拔赛  0.2分</t>
  </si>
  <si>
    <t>一审：21.52</t>
  </si>
  <si>
    <t>刘琪</t>
  </si>
  <si>
    <t>1.05+0.2+0.1</t>
  </si>
  <si>
    <t xml:space="preserve">获2022-2023学年食品学院研究生“青年大学习”先进团支部，0.25分
参加2023年4月20日防电信网络诈骗研究生专场宣讲会，0.2分
参加2022年11月27日心理健康讲座，0.2分；
参加学者面对面讲座，0.2分；
参加疫情宿舍打卡活动，0.2分；
</t>
  </si>
  <si>
    <r>
      <rPr>
        <sz val="12"/>
        <color theme="1"/>
        <rFont val="宋体"/>
        <charset val="134"/>
      </rPr>
      <t xml:space="preserve">获2022-2023学年食品学院研究生“青年大学习”先进团支部，0.25分
参加2023年4月20日防电信网络诈骗研究生专场宣讲会，0.2分
参加2022年11月27日心理健康讲座，0.2分；
参加学者面对面讲座，0.2分；
参加疫情宿舍打卡活动，0.2分；
</t>
    </r>
    <r>
      <rPr>
        <sz val="12"/>
        <color rgb="FFFF0000"/>
        <rFont val="宋体"/>
        <charset val="134"/>
      </rPr>
      <t>参加全民国家安全教育日宣传活动游园会，0.2分；参加院班联动--2022级硕士8班燕山清扫活动，0.1分；</t>
    </r>
  </si>
  <si>
    <t xml:space="preserve">智能制造与食品加工，1学分，成绩90
实验室安全培训，2学分，成绩86
现代知识产权与保护，1学分，成绩94
林业工程研究前沿，2学分，成绩94
先进测试技术与仪器分析专论，3学分，成绩93
食品加工与贮运专题，3学分，成绩87
食品质量安全控制与案例分析，3学分，成绩83
现代农业创新与乡村振兴战略，2学分，成绩89
硕士生英语，3学分，成绩90
自然辩证法概论，1学分，成绩93
新时代中国特色社会主义理论与实践，2学分，成绩93
科研伦理与学术规范，1学分，成绩94
学习成绩：17.95
</t>
  </si>
  <si>
    <t xml:space="preserve">参加第十一届中国大学生高分子材料创新创业大赛，0.2分；
参加食品学院第十二届综测大赛，0.2分；
参加2022年11月10日专利辅导讲座，0.2分；
参加第七届“光威杯”中国复合材料学会大学生科技创新竞赛，0.2分
</t>
  </si>
  <si>
    <t>1.8-0.2-0.1</t>
  </si>
  <si>
    <r>
      <rPr>
        <sz val="12"/>
        <color theme="1"/>
        <rFont val="宋体"/>
        <charset val="134"/>
      </rPr>
      <t xml:space="preserve">参与食品学院水运会女子50米蛙泳项目比赛获第六名 ，0.5分； 
参加2023年华南农业大学第二期研究生荧光夜跑，0.2分；
</t>
    </r>
    <r>
      <rPr>
        <sz val="12"/>
        <color rgb="FFFF0000"/>
        <rFont val="宋体"/>
        <charset val="134"/>
      </rPr>
      <t>参加全民国家安全教育日宣传活动游园会，0.2分；</t>
    </r>
    <r>
      <rPr>
        <sz val="12"/>
        <color theme="1"/>
        <rFont val="宋体"/>
        <charset val="134"/>
      </rPr>
      <t xml:space="preserve">
参加研究生趣味运动会，0.2分；
参加食品学院篮球选拔，0.2分；
参加食品学院乒乓球选拔，0.2分；
参加定向越野女子团体赛，0.2分；
</t>
    </r>
    <r>
      <rPr>
        <sz val="12"/>
        <color rgb="FFFF0000"/>
        <rFont val="宋体"/>
        <charset val="134"/>
      </rPr>
      <t>参加院班联动--2022级硕士8班燕山清扫活动，0.1分；</t>
    </r>
    <r>
      <rPr>
        <sz val="12"/>
        <color theme="1"/>
        <rFont val="宋体"/>
        <charset val="134"/>
      </rPr>
      <t xml:space="preserve">
</t>
    </r>
  </si>
  <si>
    <t xml:space="preserve">参与食品学院水运会女子50米蛙泳项目比赛获第六名 ，0.5分； 
参加2023年华南农业大学第二期研究生荧光夜跑，0.2分；
参加研究生趣味运动会，0.2分；
参加食品学院篮球选拔，0.2分；
参加食品学院乒乓球选拔，0.2分；
参加定向越野女子团体赛，0.2分；
</t>
  </si>
  <si>
    <t>参加全民国家安全教育日宣传活动游园会，0.2分；参加院班联动--2022级硕士8班燕山清扫活动，0.1分；属于集体活动</t>
  </si>
  <si>
    <t>20223141082</t>
  </si>
  <si>
    <t>许斯敏</t>
  </si>
  <si>
    <t>18824317613</t>
  </si>
  <si>
    <r>
      <rPr>
        <sz val="12"/>
        <color theme="1"/>
        <rFont val="宋体"/>
        <charset val="134"/>
      </rPr>
      <t>（1）</t>
    </r>
    <r>
      <rPr>
        <sz val="12"/>
        <color theme="1"/>
        <rFont val="Arial"/>
        <family val="2"/>
      </rPr>
      <t xml:space="preserve">	</t>
    </r>
    <r>
      <rPr>
        <sz val="12"/>
        <color theme="1"/>
        <rFont val="宋体"/>
        <charset val="134"/>
      </rPr>
      <t>2022年11月27日-心理健康讲座 - 0.2分 
（2）</t>
    </r>
    <r>
      <rPr>
        <sz val="12"/>
        <color theme="1"/>
        <rFont val="Arial"/>
        <family val="2"/>
      </rPr>
      <t xml:space="preserve">	</t>
    </r>
    <r>
      <rPr>
        <sz val="12"/>
        <color theme="1"/>
        <rFont val="宋体"/>
        <charset val="134"/>
      </rPr>
      <t>食品学院3.15学者面对面讲座 - 0.2分
（3）</t>
    </r>
    <r>
      <rPr>
        <sz val="12"/>
        <color theme="1"/>
        <rFont val="Arial"/>
        <family val="2"/>
      </rPr>
      <t xml:space="preserve">	</t>
    </r>
    <r>
      <rPr>
        <sz val="12"/>
        <color theme="1"/>
        <rFont val="宋体"/>
        <charset val="134"/>
      </rPr>
      <t>2023年4月20日防电信网络诈骗专场宣讲会-0.2分
（4）</t>
    </r>
    <r>
      <rPr>
        <sz val="12"/>
        <color theme="1"/>
        <rFont val="Arial"/>
        <family val="2"/>
      </rPr>
      <t xml:space="preserve">	</t>
    </r>
    <r>
      <rPr>
        <sz val="12"/>
        <color theme="1"/>
        <rFont val="宋体"/>
        <charset val="134"/>
      </rPr>
      <t>所在党支部获奖 - 食品质量与安全研究生党支部 - 0.5分
（5）</t>
    </r>
    <r>
      <rPr>
        <sz val="12"/>
        <color theme="1"/>
        <rFont val="Arial"/>
        <family val="2"/>
      </rPr>
      <t xml:space="preserve">	</t>
    </r>
    <r>
      <rPr>
        <sz val="12"/>
        <color theme="1"/>
        <rFont val="宋体"/>
        <charset val="134"/>
      </rPr>
      <t>所在团支部获奖 – 22硕士1班团支部 - 0.25分
共计1.35分</t>
    </r>
  </si>
  <si>
    <r>
      <rPr>
        <sz val="12"/>
        <color theme="1"/>
        <rFont val="宋体"/>
        <charset val="134"/>
      </rPr>
      <t>（1）</t>
    </r>
    <r>
      <rPr>
        <sz val="12"/>
        <color theme="1"/>
        <rFont val="Arial"/>
        <family val="2"/>
      </rPr>
      <t xml:space="preserve">	</t>
    </r>
    <r>
      <rPr>
        <sz val="12"/>
        <color theme="1"/>
        <rFont val="宋体"/>
        <charset val="134"/>
      </rPr>
      <t>2022年11月27日-心理健康讲座 - 0.2分 
（2）</t>
    </r>
    <r>
      <rPr>
        <sz val="12"/>
        <color theme="1"/>
        <rFont val="Arial"/>
        <family val="2"/>
      </rPr>
      <t xml:space="preserve">	</t>
    </r>
    <r>
      <rPr>
        <sz val="12"/>
        <color theme="1"/>
        <rFont val="宋体"/>
        <charset val="134"/>
      </rPr>
      <t>食品学院3.15学者面对面讲座 - 0.2分
（3）</t>
    </r>
    <r>
      <rPr>
        <sz val="12"/>
        <color theme="1"/>
        <rFont val="Arial"/>
        <family val="2"/>
      </rPr>
      <t xml:space="preserve">	</t>
    </r>
    <r>
      <rPr>
        <sz val="12"/>
        <color theme="1"/>
        <rFont val="宋体"/>
        <charset val="134"/>
      </rPr>
      <t>2023年4月20日防电信网络诈骗专场宣讲会-0.2分
（4）</t>
    </r>
    <r>
      <rPr>
        <sz val="12"/>
        <color theme="1"/>
        <rFont val="Arial"/>
        <family val="2"/>
      </rPr>
      <t xml:space="preserve">	</t>
    </r>
    <r>
      <rPr>
        <sz val="12"/>
        <color theme="1"/>
        <rFont val="宋体"/>
        <charset val="134"/>
      </rPr>
      <t>所在党支部获奖 - 食品质量与安全研究生党支部 - 0.25分
（5）</t>
    </r>
    <r>
      <rPr>
        <sz val="12"/>
        <color theme="1"/>
        <rFont val="Arial"/>
        <family val="2"/>
      </rPr>
      <t xml:space="preserve">	</t>
    </r>
    <r>
      <rPr>
        <sz val="12"/>
        <color theme="1"/>
        <rFont val="宋体"/>
        <charset val="134"/>
      </rPr>
      <t>所在团支部获奖 – 22硕士1班团支部 - 0.25分
共计1.35分</t>
    </r>
  </si>
  <si>
    <r>
      <rPr>
        <sz val="12"/>
        <color theme="1"/>
        <rFont val="宋体"/>
        <charset val="134"/>
      </rPr>
      <t>1)</t>
    </r>
    <r>
      <rPr>
        <sz val="12"/>
        <color theme="1"/>
        <rFont val="Arial"/>
        <family val="2"/>
      </rPr>
      <t xml:space="preserve">	</t>
    </r>
    <r>
      <rPr>
        <sz val="12"/>
        <color theme="1"/>
        <rFont val="宋体"/>
        <charset val="134"/>
      </rPr>
      <t>食品质量安全检测新技术进展 – 2学分 - 90分
2)</t>
    </r>
    <r>
      <rPr>
        <sz val="12"/>
        <color theme="1"/>
        <rFont val="Arial"/>
        <family val="2"/>
      </rPr>
      <t xml:space="preserve">	</t>
    </r>
    <r>
      <rPr>
        <sz val="12"/>
        <color theme="1"/>
        <rFont val="宋体"/>
        <charset val="134"/>
      </rPr>
      <t>智能制造与食品加工 – 1学分 – 92分
3)</t>
    </r>
    <r>
      <rPr>
        <sz val="12"/>
        <color theme="1"/>
        <rFont val="Arial"/>
        <family val="2"/>
      </rPr>
      <t xml:space="preserve">	</t>
    </r>
    <r>
      <rPr>
        <sz val="12"/>
        <color theme="1"/>
        <rFont val="宋体"/>
        <charset val="134"/>
      </rPr>
      <t>未来食品发展专题 – 2学分- 96分
4)</t>
    </r>
    <r>
      <rPr>
        <sz val="12"/>
        <color theme="1"/>
        <rFont val="Arial"/>
        <family val="2"/>
      </rPr>
      <t xml:space="preserve">	</t>
    </r>
    <r>
      <rPr>
        <sz val="12"/>
        <color theme="1"/>
        <rFont val="宋体"/>
        <charset val="134"/>
      </rPr>
      <t>科学研究方法与论文写作(MOOC)- 2学分- 85分
5)</t>
    </r>
    <r>
      <rPr>
        <sz val="12"/>
        <color theme="1"/>
        <rFont val="Arial"/>
        <family val="2"/>
      </rPr>
      <t xml:space="preserve">	</t>
    </r>
    <r>
      <rPr>
        <sz val="12"/>
        <color theme="1"/>
        <rFont val="宋体"/>
        <charset val="134"/>
      </rPr>
      <t>试验设计与数据分析 – 2学分 - 91分
6)</t>
    </r>
    <r>
      <rPr>
        <sz val="12"/>
        <color theme="1"/>
        <rFont val="Arial"/>
        <family val="2"/>
      </rPr>
      <t xml:space="preserve">	</t>
    </r>
    <r>
      <rPr>
        <sz val="12"/>
        <color theme="1"/>
        <rFont val="宋体"/>
        <charset val="134"/>
      </rPr>
      <t>食品加工与贮运专题 – 3学分 – 89分
7)</t>
    </r>
    <r>
      <rPr>
        <sz val="12"/>
        <color theme="1"/>
        <rFont val="Arial"/>
        <family val="2"/>
      </rPr>
      <t xml:space="preserve">	</t>
    </r>
    <r>
      <rPr>
        <sz val="12"/>
        <color theme="1"/>
        <rFont val="宋体"/>
        <charset val="134"/>
      </rPr>
      <t>食品质量安全控制与案例分析 - 3学分 – 87分
8)</t>
    </r>
    <r>
      <rPr>
        <sz val="12"/>
        <color theme="1"/>
        <rFont val="Arial"/>
        <family val="2"/>
      </rPr>
      <t xml:space="preserve">	</t>
    </r>
    <r>
      <rPr>
        <sz val="12"/>
        <color theme="1"/>
        <rFont val="宋体"/>
        <charset val="134"/>
      </rPr>
      <t>现代农业创新与乡村振兴战略 - 2学分 - 92分
9)</t>
    </r>
    <r>
      <rPr>
        <sz val="12"/>
        <color theme="1"/>
        <rFont val="Arial"/>
        <family val="2"/>
      </rPr>
      <t xml:space="preserve">	</t>
    </r>
    <r>
      <rPr>
        <sz val="12"/>
        <color theme="1"/>
        <rFont val="宋体"/>
        <charset val="134"/>
      </rPr>
      <t>硕士生英语</t>
    </r>
    <r>
      <rPr>
        <sz val="12"/>
        <color theme="1"/>
        <rFont val="Arial"/>
        <family val="2"/>
      </rPr>
      <t xml:space="preserve">	</t>
    </r>
    <r>
      <rPr>
        <sz val="12"/>
        <color theme="1"/>
        <rFont val="宋体"/>
        <charset val="134"/>
      </rPr>
      <t>- 3学分 – 90分</t>
    </r>
    <r>
      <rPr>
        <sz val="12"/>
        <color theme="1"/>
        <rFont val="Arial"/>
        <family val="2"/>
      </rPr>
      <t xml:space="preserve">	</t>
    </r>
    <r>
      <rPr>
        <sz val="12"/>
        <color theme="1"/>
        <rFont val="宋体"/>
        <charset val="134"/>
      </rPr>
      <t xml:space="preserve">
10)</t>
    </r>
    <r>
      <rPr>
        <sz val="12"/>
        <color theme="1"/>
        <rFont val="Arial"/>
        <family val="2"/>
      </rPr>
      <t xml:space="preserve">	</t>
    </r>
    <r>
      <rPr>
        <sz val="12"/>
        <color theme="1"/>
        <rFont val="宋体"/>
        <charset val="134"/>
      </rPr>
      <t>自然辩证法概论 - 1学分 - 95分
11)</t>
    </r>
    <r>
      <rPr>
        <sz val="12"/>
        <color theme="1"/>
        <rFont val="Arial"/>
        <family val="2"/>
      </rPr>
      <t xml:space="preserve">	</t>
    </r>
    <r>
      <rPr>
        <sz val="12"/>
        <color theme="1"/>
        <rFont val="宋体"/>
        <charset val="134"/>
      </rPr>
      <t>新时代中国特色社会主义理论与实践 - 2学分 - 93分
12)</t>
    </r>
    <r>
      <rPr>
        <sz val="12"/>
        <color theme="1"/>
        <rFont val="Arial"/>
        <family val="2"/>
      </rPr>
      <t xml:space="preserve">	</t>
    </r>
    <r>
      <rPr>
        <sz val="12"/>
        <color theme="1"/>
        <rFont val="宋体"/>
        <charset val="134"/>
      </rPr>
      <t>科研伦理与学术规范（MOOC）- 1学分 -</t>
    </r>
    <r>
      <rPr>
        <sz val="12"/>
        <color theme="1"/>
        <rFont val="Arial"/>
        <family val="2"/>
      </rPr>
      <t xml:space="preserve">	</t>
    </r>
    <r>
      <rPr>
        <sz val="12"/>
        <color theme="1"/>
        <rFont val="宋体"/>
        <charset val="134"/>
      </rPr>
      <t>96分
绩点平均分90.625分
学习成绩分18.13分</t>
    </r>
  </si>
  <si>
    <t>1、食品学院第十二届综述大赛参与 0.2分
2、燕山论坛 - 科技特派员讲座 - 0.2分
共计0.4分</t>
  </si>
  <si>
    <r>
      <rPr>
        <sz val="12"/>
        <color theme="1"/>
        <rFont val="宋体"/>
        <charset val="134"/>
      </rPr>
      <t xml:space="preserve">1、参与食品学院院运会4*100接力比赛（径赛）  </t>
    </r>
    <r>
      <rPr>
        <strike/>
        <sz val="12"/>
        <color theme="1"/>
        <rFont val="宋体"/>
        <charset val="134"/>
      </rPr>
      <t>0.2分</t>
    </r>
    <r>
      <rPr>
        <sz val="12"/>
        <color theme="1"/>
        <rFont val="宋体"/>
        <charset val="134"/>
      </rPr>
      <t xml:space="preserve">； </t>
    </r>
    <r>
      <rPr>
        <sz val="12"/>
        <color rgb="FFFF0000"/>
        <rFont val="宋体"/>
        <charset val="134"/>
      </rPr>
      <t>0.3分</t>
    </r>
    <r>
      <rPr>
        <sz val="12"/>
        <color theme="1"/>
        <rFont val="宋体"/>
        <charset val="134"/>
      </rPr>
      <t xml:space="preserve">
2、参加食品学院2022年乒乓球队选拔赛  0.2分；
3、向越野团队赛 </t>
    </r>
    <r>
      <rPr>
        <strike/>
        <sz val="12"/>
        <color theme="1"/>
        <rFont val="宋体"/>
        <charset val="134"/>
      </rPr>
      <t xml:space="preserve"> 0.2分；</t>
    </r>
    <r>
      <rPr>
        <sz val="12"/>
        <color rgb="FFFF0000"/>
        <rFont val="宋体"/>
        <charset val="134"/>
      </rPr>
      <t>0.3分</t>
    </r>
    <r>
      <rPr>
        <sz val="12"/>
        <color theme="1"/>
        <rFont val="宋体"/>
        <charset val="134"/>
      </rPr>
      <t xml:space="preserve">
4、社会实践*2次  0.5*2=1分
5、荧光夜跑（校研会）- 0.2分
共计1.8分</t>
    </r>
  </si>
  <si>
    <t>1、参与食品学院院运会4*100接力比赛（径赛）  0.2分； 
2、参加食品学院2022年乒乓球队选拔赛  0.2分；
3、向越野团队赛  0.2分；
4、社会实践*2次  0.5*2=1分
5、荧光夜跑（校研会）- 0.2分
共计1.8分</t>
  </si>
  <si>
    <r>
      <rPr>
        <sz val="12"/>
        <color theme="1"/>
        <rFont val="宋体"/>
        <charset val="134"/>
      </rPr>
      <t xml:space="preserve">1、参与食品学院院运会4*100接力比赛（径赛）  </t>
    </r>
    <r>
      <rPr>
        <strike/>
        <sz val="12"/>
        <color theme="1"/>
        <rFont val="宋体"/>
        <charset val="134"/>
      </rPr>
      <t>0.2分</t>
    </r>
    <r>
      <rPr>
        <sz val="12"/>
        <color theme="1"/>
        <rFont val="宋体"/>
        <charset val="134"/>
      </rPr>
      <t xml:space="preserve">；
2、参加食品学院2022年乒乓球队选拔赛  0.2分；
3、向越野团队赛 </t>
    </r>
    <r>
      <rPr>
        <strike/>
        <sz val="12"/>
        <color theme="1"/>
        <rFont val="宋体"/>
        <charset val="134"/>
      </rPr>
      <t xml:space="preserve"> 0.2分；</t>
    </r>
    <r>
      <rPr>
        <sz val="12"/>
        <color theme="1"/>
        <rFont val="宋体"/>
        <charset val="134"/>
      </rPr>
      <t xml:space="preserve">
4、社会实践*2次  0.5*2=1分
5、荧光夜跑（校研会）- 0.2分
共计1.8分</t>
    </r>
  </si>
  <si>
    <t>肖裕玲</t>
  </si>
  <si>
    <t>0.55+0.2</t>
  </si>
  <si>
    <t>参加心理健康讲座          0.2分
参加燕山清扫活动          0.1分
所在班级获得“先进团支部”称号   0.25分</t>
  </si>
  <si>
    <r>
      <rPr>
        <sz val="12"/>
        <color theme="1"/>
        <rFont val="宋体"/>
        <charset val="134"/>
      </rPr>
      <t>参加心理健康讲座          0.2分
参加燕山清扫活动          0.1分
所在班级获得“先进团支部”称号   0.25分（</t>
    </r>
    <r>
      <rPr>
        <sz val="12"/>
        <color rgb="FFFF0000"/>
        <rFont val="宋体"/>
        <charset val="134"/>
      </rPr>
      <t>2） 参加华南农业大学学生会“线上文体打卡之线上音乐打卡”  0.2分
（3）参加华南农业大学学生会“线上文体打卡之线上体育打卡”  0分</t>
    </r>
  </si>
  <si>
    <t>食品微生物基因工程实验技术    2.225
工业微生物育种   1.630食品与健康及保健食品开发趋势专题    1.517TRIZ理论与技术创新方法   1.670食品加工与贮运专题     2.200食品质量安全控制与案例分析   1.550现代农业创新与乡村振兴战略       2.325硕士生英语       2.325自然辩证法概论      0.792新时代中国特色社会主义理论与实践   1.627科研伦理与学术规范（MOOC） 0.800</t>
  </si>
  <si>
    <t>参与食品学院第十二届综述大赛   0.2分参加“研究生学术论坛决赛”   0.2分
参编《农机创新设计经典案例》   1分</t>
  </si>
  <si>
    <t>1.1-0.2</t>
  </si>
  <si>
    <r>
      <rPr>
        <sz val="12"/>
        <color theme="1"/>
        <rFont val="宋体"/>
        <charset val="134"/>
      </rPr>
      <t>（1）</t>
    </r>
    <r>
      <rPr>
        <sz val="12"/>
        <color theme="1"/>
        <rFont val="Arial"/>
        <family val="2"/>
      </rPr>
      <t xml:space="preserve">	</t>
    </r>
    <r>
      <rPr>
        <sz val="12"/>
        <color theme="1"/>
        <rFont val="宋体"/>
        <charset val="134"/>
      </rPr>
      <t>参与食品学院院运会跳远项目比赛   0.2分
（</t>
    </r>
    <r>
      <rPr>
        <sz val="12"/>
        <color rgb="FFFF0000"/>
        <rFont val="宋体"/>
        <charset val="134"/>
      </rPr>
      <t>2） 参加华南农业大学学生会“线上文体打卡之线上音乐打卡”  0.2分
（3）参加华南农业大学学生会“线上文体打卡之线上体育打卡”  0.2分</t>
    </r>
    <r>
      <rPr>
        <sz val="12"/>
        <color theme="1"/>
        <rFont val="宋体"/>
        <charset val="134"/>
      </rPr>
      <t>（4） 参加“科技兴农，乡村振兴”服务    0.5分</t>
    </r>
  </si>
  <si>
    <r>
      <rPr>
        <sz val="12"/>
        <color theme="1"/>
        <rFont val="宋体"/>
        <charset val="134"/>
      </rPr>
      <t>（1）</t>
    </r>
    <r>
      <rPr>
        <sz val="12"/>
        <color theme="1"/>
        <rFont val="Arial"/>
        <family val="2"/>
      </rPr>
      <t xml:space="preserve">	</t>
    </r>
    <r>
      <rPr>
        <sz val="12"/>
        <color theme="1"/>
        <rFont val="宋体"/>
        <charset val="134"/>
      </rPr>
      <t>参与食品学院院运会跳远项目比赛   0.2分
（4） 参加“科技兴农，乡村振兴”服务    0.5分</t>
    </r>
  </si>
  <si>
    <t>（2） 参加华南农业大学学生会“线上文体打卡之线上音乐打卡”  
（3）参加华南农业大学学生会“线上文体打卡之线上体育打卡”  0.2分 只能叠加一次且属于集体活动</t>
  </si>
  <si>
    <t>易文辉</t>
  </si>
  <si>
    <t>1.参与11.27心里讲座 0.2分
2.参与班级燕山清扫活动 0.1分
3.防电信诈骗讲座 0.2分
2022-2023学年食品学院研究生“青年大学习”先进团支部 0.25
4.参加四院联合-心理健康知识竞赛0.2分；</t>
  </si>
  <si>
    <t>食品微生物学进展专题，2,90；食品加工过程模拟-优化-控制，3,86；生物工程下游技术，2,90；食品微生物基因工程实验技术，3,90；高级食品化学，2，96；食品加工与贮运专题，3,95；试验设计与数据分析，2,89；工程伦理，2,92；硕士生英语，3,90；自然辩证法概论，1,95；新时代中国特色社会主义理论与实践，2,93</t>
  </si>
  <si>
    <t>1.参与2023年食品学院综述大赛 0.2分
2.华南农业大学实验技能创新大赛0.2分</t>
  </si>
  <si>
    <t>3.3-1.6</t>
  </si>
  <si>
    <r>
      <rPr>
        <sz val="12"/>
        <color theme="1"/>
        <rFont val="宋体"/>
        <charset val="134"/>
      </rPr>
      <t xml:space="preserve">（1）参与食品学院院运会100m项目比赛  0.2分
（2）参与院运会引体向上 0.2分
（3）参与食品学院院运会乒乓球选拔赛 0.2分
（4）参与定向越野 0.2分
（5）参与荧光夜跑 0.2分
</t>
    </r>
    <r>
      <rPr>
        <sz val="12"/>
        <color rgb="FFFF0000"/>
        <rFont val="宋体"/>
        <charset val="134"/>
      </rPr>
      <t>（6）趣味运动会团队第一名 1.8分</t>
    </r>
    <r>
      <rPr>
        <sz val="12"/>
        <color theme="1"/>
        <rFont val="宋体"/>
        <charset val="134"/>
      </rPr>
      <t xml:space="preserve">
参与食用菌永根科技站“科技兴农，乡村振兴”服务活动 0.5分</t>
    </r>
  </si>
  <si>
    <t>（1）参与食品学院院运会100m项目比赛  0.2分
（2）参与院运会引体向上 0.2分
（3）参与食品学院院运会乒乓球选拔赛 0.2分
（4）参与定向越野 0.2分
（5）参与荧光夜跑 0.2分
（6）趣味运动会团队第一名 0.2分
参与食用菌永根科技站“科技兴农，乡村振兴”服务活动 0.5分</t>
  </si>
  <si>
    <t>（1）参与食品学院院运会100m项目比赛  0.2分
（2）参与院运会引体向上 0.2分
（3）参与食品学院院运会乒乓球选拔赛 0.2分
（4）参与定向越野 0.2分
（5）参与荧光夜跑 0.2分
（6）趣味运动会团队第一名 0.3分
参与食用菌永根科技站“科技兴农，乡村振兴”服务活动 0.5分</t>
  </si>
  <si>
    <t>趣味运动会团队第一名 1.8分 只有参与分加0.2</t>
  </si>
  <si>
    <t>高岚</t>
  </si>
  <si>
    <t>（1）青年大学习“先进团支部”班级  0.25分（2）23.4.20防电信诈骗讲座  0.2分（3）2022-11-27心理健康讲座  0.2分（4）华南农业大学“线上文体打卡活动”线上体育打卡  0.4分</t>
  </si>
  <si>
    <t>线上打卡0.2分</t>
  </si>
  <si>
    <t>（1）青年大学习“先进团支部”班级  0.25分（2）23.4.20防电信诈骗讲座  0.2分（3）2022-11-27心理健康讲座  0.2分（4）华南农业大学“线上文体打卡活动”线上体育打卡  0.2分</t>
  </si>
  <si>
    <t>食品营养与功能性食品研究专题 89分 （2学分）食品微生物学进展专题 88分 （2学分）食品与健康及保健食品开发趋势专题 91分（2学分）功能性食品评价学 92分（1学分）功能食品加工工艺学 89分（1学分）食品加工与贮运专题 96分（3学分）生物工程综合实验 93分（3学分）试验设计与数据分析 90分（2学分）工程伦理 90分 （2学分）硕士生英语 92分（3学分）自然辩证法概论 88分（1学分）新时代中国特色社会主义理论与实践 92分（2学分）</t>
  </si>
  <si>
    <t>（1）23.6.8 研究生学术论坛决赛  0.2分（2）23.12.14农产品加工产业发展现状与趋势学术讲座名单公示  0.2分（3）2022-11-10专利辅导讲座名单  0.2分 （4）食品学院第十二届届综述大赛参与  0.2分</t>
  </si>
  <si>
    <t>（1）参与食品学院院运会男子800m项目比赛第七名  0.4分；（2）参与食品学院乒乓球选拔 0.2分；（3）参与食品学院篮球选拔  0.2分；（4）参与定向赛初赛第五名  0.6分；</t>
  </si>
  <si>
    <t>20223185080</t>
  </si>
  <si>
    <t>张健鹏</t>
  </si>
  <si>
    <t>13480273795</t>
  </si>
  <si>
    <t>1、2022-2023学年食品学院研究生先进团支部22级硕士一班0.25分2、2023年4月20日防电信网络诈骗研究生专场宣讲会线下参与0.2分3、2023年4月27日食品安全科普作品创作大赛（决赛）0.2分4、2022年11月2日食品大讲堂0.2分</t>
  </si>
  <si>
    <t>17.99分</t>
  </si>
  <si>
    <t>1、食品科学与工程文献综述与专题讨论（2分）成绩84分
2、食品质量安全检测新技术进展（2分）成绩83分
3、生命科学插图绘制（2分）成绩93分
4、文献管理与信息分析（MOOC）（2分）成绩89分
5、食品加工与贮运专题（3分）成绩88
6、生物工程综合实验（3分）成绩99分
7、试验设计与数据分析（2分）成绩92分
8、工程伦理（2分）成绩88分
9、硕士生英语（3分）成绩85分
10、自然辩证法概论（1分）95分
11、新时代中国特色社会主义理论与实践（2分）95分</t>
  </si>
  <si>
    <t>1、食品学院第12届综述大赛参与 0.2分2、6月6日食品大讲堂第17期0.2分3、2022年12月14日广东农产品加工产业发展现状与趋势讲座0.2分</t>
  </si>
  <si>
    <t xml:space="preserve">1、参与食品学院院运会三级跳远项目比赛第6名0.5分； 
2、2022年男子篮球队选拔赛加分0.2分
3、2022年乒乓球队选拔赛加分0.2分
4、第二届夜间超级迷宫定向赛暨校队选拔赛0.2分
5、定向越野团体赛男子组6队第三名0.8分 </t>
  </si>
  <si>
    <t>21.34分</t>
  </si>
  <si>
    <t>康与鑫</t>
  </si>
  <si>
    <t>班级心理委员 2分，先进团支部成员0.25分</t>
  </si>
  <si>
    <t>[89*3+83*2+85*2+89*2+89*3+90*3+96*2+90*3+88*1+96*2+92*1]/24*0.2=17.93</t>
  </si>
  <si>
    <t>2022年11月10日专利辅导讲座0.2，参与食品学院第十二届综述大赛0.2</t>
  </si>
  <si>
    <t>（1）参与食品学院院运会立定跳远项目选拔  0.2分；（2）参与食品学院研究生乒乓球队选拔赛 0.2分，（3）参与校级研究生足球赛 0.3分</t>
  </si>
  <si>
    <t>田怡</t>
  </si>
  <si>
    <t>0.75+0.2-0.2</t>
  </si>
  <si>
    <r>
      <rPr>
        <sz val="12"/>
        <color rgb="FFFF0000"/>
        <rFont val="宋体"/>
        <charset val="134"/>
      </rPr>
      <t>（1） 参加集体活动，“华农之星”进社区巡回报告会（研究生场） 0.2分</t>
    </r>
    <r>
      <rPr>
        <sz val="12"/>
        <color theme="1"/>
        <rFont val="宋体"/>
        <charset val="134"/>
      </rPr>
      <t xml:space="preserve">
（2） 参加研究生防电信诈骗讲座     0.2分
（3） 班集体打扫校园活动。   0.1分
（4） 食品学院先进团支部           0.25分
</t>
    </r>
  </si>
  <si>
    <r>
      <rPr>
        <sz val="12"/>
        <color theme="1"/>
        <rFont val="宋体"/>
        <charset val="134"/>
      </rPr>
      <t xml:space="preserve">
（2） 参加研究生防电信诈骗讲座     0.2分
（3） 班集体打扫校园活动。   0.1分
（4） 食品学院先进团支部           0.25分
</t>
    </r>
    <r>
      <rPr>
        <sz val="12"/>
        <color rgb="FFFF0000"/>
        <rFont val="宋体"/>
        <charset val="134"/>
      </rPr>
      <t>（5） 参加心理健康讲座               0.2分</t>
    </r>
  </si>
  <si>
    <t xml:space="preserve">食品微生物基因工程实验技术  3学分    综合成绩：89
工业微生物育种              2学分    综合成绩：98
食品与健康及保健食品开发趋势专题   2学分   综合成绩：90
TRIZ理论与技术创新方法      2学分        综合成绩：100
食品加工与贮运专题          3学分        综合成绩：89
食品质量安全控制与案例分析    3学分      综合成绩：92
现代农业创新与乡村振兴战略    2学分      综合成绩：92
硕士生英语                    3学分      综合成绩：90
自然辩证法概论                1学分      综合成绩：95
新时代中国特色社会主义理论与实践   2学分  综合成绩：91
科研伦理与学术规范（MOOC）         1学分  综合成绩：94  
89×3=267  98×2=196   90×2=180  100×2=200   89×3=267   92×3=276   92×2=184    90×3=270     95×1=95    91×2=182       94×1=94
267+196+180+200+267+276+184+270+95+182+94=2211/24=92.125×0.2
=18.43
</t>
  </si>
  <si>
    <t>1.4-0.2</t>
  </si>
  <si>
    <r>
      <rPr>
        <sz val="12"/>
        <color theme="1"/>
        <rFont val="宋体"/>
        <charset val="134"/>
      </rPr>
      <t xml:space="preserve">（1） 参编《农业创新设计经典案例》    1分
（2） 参与食品学院综述大赛           0.2分
</t>
    </r>
    <r>
      <rPr>
        <sz val="12"/>
        <color rgb="FFFF0000"/>
        <rFont val="宋体"/>
        <charset val="134"/>
      </rPr>
      <t>（3） 参加心理健康讲座               0.2分</t>
    </r>
    <r>
      <rPr>
        <sz val="12"/>
        <color theme="1"/>
        <rFont val="宋体"/>
        <charset val="134"/>
      </rPr>
      <t xml:space="preserve">
</t>
    </r>
  </si>
  <si>
    <t xml:space="preserve">（1） 参编《农业创新设计经典案例》    1分
（2） 参与食品学院综述大赛           0.2分
</t>
  </si>
  <si>
    <t>3.4-2.5</t>
  </si>
  <si>
    <r>
      <rPr>
        <sz val="12"/>
        <color theme="1"/>
        <rFont val="宋体"/>
        <charset val="134"/>
      </rPr>
      <t>（1） 参与食品学院院运会女子100m项目比赛  0.2分；
（2） 参与食品学院院运会女子立定跳远比赛  0.2分；
（</t>
    </r>
    <r>
      <rPr>
        <sz val="12"/>
        <color rgb="FFFF0000"/>
        <rFont val="宋体"/>
        <charset val="134"/>
      </rPr>
      <t>3） 评审年度内多次和研究生同学、导师、食品学院书记参加线下科技兴农，科技咨询实践活动                       2分</t>
    </r>
    <r>
      <rPr>
        <sz val="12"/>
        <color theme="1"/>
        <rFont val="宋体"/>
        <charset val="134"/>
      </rPr>
      <t xml:space="preserve">
（</t>
    </r>
    <r>
      <rPr>
        <sz val="12"/>
        <color rgb="FFFF0000"/>
        <rFont val="宋体"/>
        <charset val="134"/>
      </rPr>
      <t>4）参与三下乡线下实践与指导企业，受到“羊城晚报“”河源日报“等刊登表彰     1分</t>
    </r>
    <r>
      <rPr>
        <sz val="12"/>
        <color theme="1"/>
        <rFont val="宋体"/>
        <charset val="134"/>
      </rPr>
      <t xml:space="preserve">
</t>
    </r>
  </si>
  <si>
    <r>
      <rPr>
        <sz val="12"/>
        <color theme="1"/>
        <rFont val="宋体"/>
        <charset val="134"/>
      </rPr>
      <t>（1） 参与食品学院院运会女子100m项目比赛  0.2分；
（2） 参与食品学院院运会女子立定跳远比赛  0.2分；
（</t>
    </r>
    <r>
      <rPr>
        <sz val="12"/>
        <color rgb="FFFF0000"/>
        <rFont val="宋体"/>
        <charset val="134"/>
      </rPr>
      <t>3） 评审年度内多次和研究生同学、导师、食品学院书记参加线下科技兴农，科技咨询实践活动                       0.5分
 （4）参与三下乡线下实践与指导企业，受到“羊城晚报“”河源日报“等刊登表彰     0分</t>
    </r>
    <r>
      <rPr>
        <sz val="12"/>
        <color theme="1"/>
        <rFont val="宋体"/>
        <charset val="134"/>
      </rPr>
      <t xml:space="preserve">
</t>
    </r>
  </si>
  <si>
    <r>
      <rPr>
        <sz val="12"/>
        <color rgb="FFFF0000"/>
        <rFont val="宋体"/>
        <charset val="134"/>
      </rPr>
      <t>1.参加心理健康讲座属于集体活动   2.受省级以上表彰者可另加1 分</t>
    </r>
    <r>
      <rPr>
        <sz val="12"/>
        <color rgb="FF000000"/>
        <rFont val="宋体"/>
        <charset val="134"/>
      </rPr>
      <t>，评审年度内多次和研究生同学、导师、食品学院书记参加线下科技兴农，科技咨询实践活动                       0.5分 3. 参加集体活动，“华农之星”进社区巡回报告会（研究生场）不加分，属于党支部任务</t>
    </r>
  </si>
  <si>
    <t>钟倩彤</t>
  </si>
  <si>
    <t>（1）先进团支部团 0.25 分 （2）“学习二十大、永远跟党走、奋进新征程”主题手账活动优秀奖 0.15分 （3）参加11.27心理健康讲座 0.2（4）参加防电信网络咋骗宣讲会0.2分（5）参加11.2食品大讲堂 0.2分（6）参加研究生线上宿舍打卡活动 0.2分（7）食品安全科普作品大赛观众 0.2分（8）食品学院“学习二十大 奋进新征程”主微党课支部二等奖 0.25分</t>
  </si>
  <si>
    <t>党课二等奖0.2，</t>
  </si>
  <si>
    <t>（1）先进团支部团 0.25 分 （2）“学习二十大、永远跟党走、奋进新征程”主题手账活动优秀奖 0.15分 （3）参加11.27心理健康讲座 0.2（4）参加防电信网络咋骗宣讲会0.2分（5）参加11.2食品大讲堂 0.2分（6）参加研究生线上宿舍打卡活动 0.2分（7）食品安全科普作品大赛观众 0.2分（8）食品学院“学习二十大 奋进新征程”主微党课支部二等奖 0.2分</t>
  </si>
  <si>
    <t>84*1+91*2+95*2+94*2+90*2+91*3+80*3+97*2+90*3+96*1+94*2+93*1=2144
 总学分：24 学习成绩：2144/24*0.2=17.87</t>
  </si>
  <si>
    <t>（1）食品学院第十三届综述大赛参与 0.2分
（2）参加6.8研究生学术论坛 0.2分
（3）食品安全科普创新大赛优秀奖队长 0.6分
（4）参与食品学院实验技能创新大赛0.1分</t>
  </si>
  <si>
    <t>实验技能创新大赛参与0.2</t>
  </si>
  <si>
    <t>（1）参加定向越野初赛加分 0.2分
（2）参加2022年乒乓球队选拔赛 0.2分
（3）参加2022年女子篮球选拔赛0.2分</t>
  </si>
  <si>
    <t>冯瑞珍</t>
  </si>
  <si>
    <t>（1）参加2022年11月27日心理健康讲座1次 0.2分 
（2）参加2022-2023年华南农业大学研究生线上宿舍打卡活动 0.2分 （3）参加2023年4月20日防电信网络诈骗研究生专场宣讲会 0.2分
（4）所在团支部获得“先进团支部”荣誉称号 0.25分（5）参加大学生“学思想育新人建新功”知识竞赛0.2分</t>
  </si>
  <si>
    <t>院运会只加一次参与分</t>
  </si>
  <si>
    <t>（1）科研伦理与学术规范（MOOC）（1学分）：100分；（2）工程伦理（2学分）：92分；（3）硕士生英语（3学分）：99分；（4）新时代中国特色社会主义理论与实践（2学分）：94分；（5）发酵工程（3学分）：94分；（6）工业微生物育种（2学分）：98分；（7）食品与健康及保健食品开发趋势专题（2学分）：94分；（8）试验设计与数据分析（2学分）：99分；（9）自然辩证法概率（1学分）：95分；（10）食品加工与贮运（3学分）：91分；（11）生物工程综合实验（3学分）：99分
绩点平均分：95.75分；学习成绩：19.15分</t>
  </si>
  <si>
    <t>（1）食品学院第十二届综述大赛参与 0.2分
（2）参与2023年5月19日“合理膳食健康人生”学术讲座 0.2分</t>
  </si>
  <si>
    <t>（1）参与食品学院院运会跳远、铅球项目比赛  0.4分；
（2）参加2022年食品学院研究生乒乓球队选拔赛 0.2分；
（3）参加2022年食品学院研究生女子篮球选拔赛 0.2分</t>
  </si>
  <si>
    <t>（1）参与食品学院院运会跳远、铅球项目比赛  0.2分；
（2）参加2022年食品学院研究生乒乓球队选拔赛 0.2分；
（3）参加2022年食品学院研究生女子篮球选拔赛 0.2分</t>
  </si>
  <si>
    <t>（1）参与食品学院院运会跳远、铅球项目比赛  只加一次参与分</t>
  </si>
  <si>
    <t>曾龙英</t>
  </si>
  <si>
    <t>4.20防电信诈骗讲座参与0.2分；
11.27心理健康讲座0.2分
第十三届迎新杯书画大赛参与0.2分                       
线上国家知识竞赛参与0.2分
2022-2023学年食品学院研究生“青年大学习”先进团支部0.25分</t>
  </si>
  <si>
    <t>线上国家知识竞赛无公章</t>
  </si>
  <si>
    <t>4.20防电信诈骗讲座参与0.2分；
11.27心理健康讲座0.2分
第十三届迎新杯书画大赛参与0.2分                       
2022-2023学年食品学院研究生“青年大学习”先进团支部0.25分
宿舍文体打卡0.2分
。</t>
  </si>
  <si>
    <t>仪器分析93（3学分）食品生物技术专题与研究进展86（学分2）食品微生物基因工程实验技术93（3学分）工业微生物育种98（2学分）食品加工与贮运专题90（3学分）食品质量安全控制与案例分析80（3学分）自然辩证法概论93（1学分）新时代中国特色社会主义理论与实践98（2学分）科研伦理与学术规范95（1学分）现代农业创新与乡村振兴战略95（2学分）硕士生英语94（3学分）学习成绩=（93×3+86×2+93×3+98×2+90×3+80×3+93×1＋98×2＋95×1＋95×2＋94×3）÷25×0.2=18.31</t>
  </si>
  <si>
    <t>食品学院第12届综述大赛参与 0.2分；
学术讲座：12.14农产品加工学术讲座0.2分。</t>
  </si>
  <si>
    <t xml:space="preserve">食品学院院运会女子400米项目比赛第六名0.5分；
2022年食品学院研究生乒乓球队选拔赛0.2分；
2023易班嘉年华定向越野三等0.5分 ；
食品学院定向越野团队赛参与0.2；
</t>
  </si>
  <si>
    <t>线上国家知识竞赛参与不加分，宿舍文体打卡0.2属于集体活动</t>
  </si>
  <si>
    <t>20223185019</t>
  </si>
  <si>
    <t>胡加恒</t>
  </si>
  <si>
    <t>（1）2023年4月20日防电信网络诈骗研究生专场宣讲会参与 0.2分
（2）班级先进团支部集体 0.25分
（3）“学思想﹒育新人﹒建新功”知识竞赛参与 0.2分</t>
  </si>
  <si>
    <r>
      <rPr>
        <sz val="12"/>
        <color theme="1"/>
        <rFont val="宋体"/>
        <charset val="134"/>
      </rPr>
      <t>0.65</t>
    </r>
    <r>
      <rPr>
        <sz val="12"/>
        <color rgb="FFC00000"/>
        <rFont val="宋体"/>
        <charset val="134"/>
      </rPr>
      <t>（一审：0.85）</t>
    </r>
  </si>
  <si>
    <r>
      <rPr>
        <sz val="12"/>
        <color theme="1"/>
        <rFont val="宋体"/>
        <charset val="134"/>
      </rPr>
      <t xml:space="preserve">（1）2023年4月20日防电信网络诈骗研究生专场宣讲会参与 0.2分
（2）班级先进团支部集体 0.25分
（3）“学思想﹒育新人﹒建新功”知识竞赛参与 0.2分 </t>
    </r>
    <r>
      <rPr>
        <sz val="12"/>
        <color rgb="FFC00000"/>
        <rFont val="宋体"/>
        <charset val="134"/>
      </rPr>
      <t xml:space="preserve"> （体育实践中的线上文体打卡活动属于集体活动，可加0.2分)</t>
    </r>
  </si>
  <si>
    <t>食品与健康及保健食品开发趋势专题 89/2学分
研究生学习适应与发展 87/2学分
天然产物化学 96/2学分
食品营养与功能性食品研究专题 87/2学分
文献管理与信息分析（MOOC）91/2学分
高级食品化学 94/2学分           食品加工与贮运专题 89/3学分
试验分析与数据分析 89/2学分      工程伦理 92/2学分
硕士生英语 90/3学分        自然辩证法 90/1学分
新时代中国特色社会主义理论与实践 92/2学分</t>
  </si>
  <si>
    <t>（1）食品学院综述大赛参与 0.2分
（2）3月30日学者面对面 0.2分
（3）2022 年11⽉10⽇专利辅导讲座 0.2分</t>
  </si>
  <si>
    <t>（1）22年食品学院研究生乒乓球队选拔赛，地点华山区乒乓球室  0.2分
（2）食品学院院运会女子三级跳远第二名，地点启林运动场  0.9分
（3）2022-2023华南农业大学乒乓球新生杯第八名，地点泰山区乒乓球室  0.4分
（4）定向越野初赛参与 0.2分
（5）2023年3月2日“线上文体打卡活动”参与 0.2分</t>
  </si>
  <si>
    <r>
      <rPr>
        <sz val="12"/>
        <color theme="1"/>
        <rFont val="宋体"/>
        <charset val="134"/>
      </rPr>
      <t xml:space="preserve">（1）22年食品学院研究生乒乓球队选拔赛，地点华山区乒乓球室  0.2分
（2）食品学院院运会女子三级跳远第二名，地点启林运动场  0.9分
</t>
    </r>
    <r>
      <rPr>
        <sz val="12"/>
        <color rgb="FFC00000"/>
        <rFont val="宋体"/>
        <charset val="134"/>
      </rPr>
      <t>（3）2022-2023华南农业大学乒乓球新生杯第八名，地点泰山区乒乓球室  0.4分(新生杯未经选拔，按学院名次加分，可加0.3分)</t>
    </r>
    <r>
      <rPr>
        <sz val="12"/>
        <color theme="1"/>
        <rFont val="宋体"/>
        <charset val="134"/>
      </rPr>
      <t xml:space="preserve">
（4）定向越野初赛参与 0.2分
</t>
    </r>
    <r>
      <rPr>
        <sz val="12"/>
        <color rgb="FFC00000"/>
        <rFont val="宋体"/>
        <charset val="134"/>
      </rPr>
      <t>（5）2023年3月2日“线上文体打卡活动”参与 0.2分（属于集体活动）</t>
    </r>
  </si>
  <si>
    <t>一审：21.14</t>
  </si>
  <si>
    <t>20223141064</t>
  </si>
  <si>
    <t>唐璨</t>
  </si>
  <si>
    <t>15215049383</t>
  </si>
  <si>
    <t>（1）2023年3月15日学者面对面讲座名单0.2
（2）2023年4月20防电信网络诈骗研究生专场宣讲会0.2分
（3）2022-2023学年食品学院研究生“青年大学习”先进团支部评选 2022级硕士1班荣获“先进团支部”0.25分
（4）四院联合心理知识竞赛0.2分</t>
  </si>
  <si>
    <t xml:space="preserve">（1）2023年3月15日学者面对面讲座名单0.2
（2）2023年4月20防电信网络诈骗研究生专场宣讲会0.2分
（3）2022-2023学年食品学院研究生“青年大学习”先进团支部评选 2022级硕士1班荣获“先进团支部”0.25分
（4）四院联合心理知识竞赛0.2分 </t>
  </si>
  <si>
    <t>（1）工业微生物育种98(学分:2)
（2）食品质量安全检测新技术进展86(学分:2)
（3）食品与健康及保健食品开发趋势专题93(学分:2)
（4）未来食品发展专题94(学分:2)
（5）文献管理与信息分析（MOOC）94(学分:2)
（6）食品加工与贮运专题95(学分:3)
（7）食品质量安全控制与案例分析90(学分:3)
（8）现代农业创新与乡村振兴战略94(学分:2)
（9）硕士生英语90(学分:3)
（10）马克思主义与社会科学方法论86(学分:1)
（11）新时代中国特色社会主义理论与实践94(学分:2)
（12）科研伦理与学术规范（MOOC）87(学分:1)
绩点平均分*0.2: 18.432
(98*2+86*2+93*2+94*2+94*2+95*3+90*3+94*2+90*3+86*1+94*2+87*1)/25*0.2=18.432</t>
  </si>
  <si>
    <t>（1）食品学院第十二届综述大赛参与 0.2分
（2）参加2023年6月8日参加研究生学术论坛决赛 0.2分 
（3）参加2023年5月19日营养讲座0.2分 
（4）参加2022年华南农业大学“丁颖杯”发明创意大赛 0.2分 
（5）参加第十二届“华港杯”广东省大学生材料创新大赛 0.2分</t>
  </si>
  <si>
    <r>
      <rPr>
        <sz val="12"/>
        <color theme="1"/>
        <rFont val="宋体"/>
        <charset val="134"/>
      </rPr>
      <t xml:space="preserve">（1）参与2022年食品学院研究生乒乓球对选拔赛 </t>
    </r>
    <r>
      <rPr>
        <strike/>
        <sz val="12"/>
        <color theme="1"/>
        <rFont val="宋体"/>
        <charset val="134"/>
      </rPr>
      <t>0.3分</t>
    </r>
    <r>
      <rPr>
        <sz val="12"/>
        <color theme="1"/>
        <rFont val="宋体"/>
        <charset val="134"/>
      </rPr>
      <t>；</t>
    </r>
    <r>
      <rPr>
        <sz val="12"/>
        <color rgb="FFFF0000"/>
        <rFont val="宋体"/>
        <charset val="134"/>
      </rPr>
      <t>0.2分</t>
    </r>
    <r>
      <rPr>
        <sz val="12"/>
        <color theme="1"/>
        <rFont val="宋体"/>
        <charset val="134"/>
      </rPr>
      <t xml:space="preserve">
（2）参与2022年院运会提前赛 0.3分
（3）参加2023年华南农业大学第二期定向越野初赛 0.3分
（4）参加2023年华南农业大学第二期研究生荧光夜跑 </t>
    </r>
    <r>
      <rPr>
        <strike/>
        <sz val="12"/>
        <color theme="1"/>
        <rFont val="宋体"/>
        <charset val="134"/>
      </rPr>
      <t>0.3分；</t>
    </r>
    <r>
      <rPr>
        <sz val="12"/>
        <color rgb="FFFF0000"/>
        <rFont val="宋体"/>
        <charset val="134"/>
      </rPr>
      <t>0.2分</t>
    </r>
  </si>
  <si>
    <t>（1）参与2022年食品学院研究生乒乓球对选拔赛 0.3分；
（2）参与2022年院运会提前赛 0.3分
（3）参加2023年华南农业大学第二期定向越野初赛 0.3分
（4）参加2023年华南农业大学第二期研究生荧光夜跑 0.3分</t>
  </si>
  <si>
    <r>
      <rPr>
        <sz val="12"/>
        <color theme="1"/>
        <rFont val="宋体"/>
        <charset val="134"/>
      </rPr>
      <t xml:space="preserve">（1）参与2022年食品学院研究生乒乓球对选拔赛 </t>
    </r>
    <r>
      <rPr>
        <sz val="12"/>
        <color rgb="FFFF0000"/>
        <rFont val="宋体"/>
        <charset val="134"/>
      </rPr>
      <t>0.2分</t>
    </r>
    <r>
      <rPr>
        <sz val="12"/>
        <color theme="1"/>
        <rFont val="宋体"/>
        <charset val="134"/>
      </rPr>
      <t xml:space="preserve">
（2）参与2022年院运会提前赛 0.2分
（3）参加2023年华南农业大学第二期定向越野初赛 0.2分
（4）参加2023年华南农业大学第二期研究生荧光夜跑 </t>
    </r>
    <r>
      <rPr>
        <sz val="12"/>
        <color rgb="FFFF0000"/>
        <rFont val="宋体"/>
        <charset val="134"/>
      </rPr>
      <t>0.2分</t>
    </r>
  </si>
  <si>
    <t>万梓聪</t>
  </si>
  <si>
    <t>（1）团委工作人员2分（2）先进团支部0.25分</t>
  </si>
  <si>
    <t>科研伦理与学术规范，85分；新时代中国特色社会主义理论与实践96分；自然辩证法概论91分；硕士生英语90分；现代农业创新与乡村振兴战略96分；食品质量安全控制与案例分析80分；食品加工与贮运86分；实验设计与数据分析94分；智能制造与食品加工86分；食品科学与工程文献综述86分；食品微生物进展90分；天然产物化学91分</t>
  </si>
  <si>
    <r>
      <rPr>
        <sz val="12"/>
        <color theme="1"/>
        <rFont val="宋体"/>
        <charset val="134"/>
      </rPr>
      <t>1)</t>
    </r>
    <r>
      <rPr>
        <sz val="12"/>
        <color theme="1"/>
        <rFont val="Arial"/>
        <family val="2"/>
      </rPr>
      <t xml:space="preserve">	</t>
    </r>
    <r>
      <rPr>
        <sz val="12"/>
        <color theme="1"/>
        <rFont val="宋体"/>
        <charset val="134"/>
      </rPr>
      <t>食品学院院运会提前赛参与 ，项目立定跳远，时间，地点  0.2分(2)</t>
    </r>
    <r>
      <rPr>
        <sz val="12"/>
        <color theme="1"/>
        <rFont val="Arial"/>
        <family val="2"/>
      </rPr>
      <t xml:space="preserve">	</t>
    </r>
    <r>
      <rPr>
        <sz val="12"/>
        <color theme="1"/>
        <rFont val="宋体"/>
        <charset val="134"/>
      </rPr>
      <t>篮球队选拔赛0.2分（3）乒乓球队选拔赛0.2分（4）食品学院综述大赛参与 0.2分  （5）农产品加工产业与趋势讲座0.2分      （6） 先进团支部0.25分          （7）团委工作人员证明2分</t>
    </r>
  </si>
  <si>
    <r>
      <rPr>
        <sz val="12"/>
        <color theme="1"/>
        <rFont val="宋体"/>
        <charset val="134"/>
      </rPr>
      <t>1)</t>
    </r>
    <r>
      <rPr>
        <sz val="12"/>
        <color theme="1"/>
        <rFont val="Arial"/>
        <family val="2"/>
      </rPr>
      <t xml:space="preserve">	</t>
    </r>
    <r>
      <rPr>
        <sz val="12"/>
        <color theme="1"/>
        <rFont val="宋体"/>
        <charset val="134"/>
      </rPr>
      <t>食品学院院运会提前赛参与 ，项目立定跳远，时间，地点  0.2分(2)</t>
    </r>
    <r>
      <rPr>
        <sz val="12"/>
        <color theme="1"/>
        <rFont val="Arial"/>
        <family val="2"/>
      </rPr>
      <t xml:space="preserve">	</t>
    </r>
    <r>
      <rPr>
        <sz val="12"/>
        <color theme="1"/>
        <rFont val="宋体"/>
        <charset val="134"/>
      </rPr>
      <t>篮球队选拔赛0.2分（3）乒乓球队选拔赛0.2分</t>
    </r>
  </si>
  <si>
    <t>20223185040</t>
  </si>
  <si>
    <t>刘慧婷</t>
  </si>
  <si>
    <t>2022级硕士3班先进团支部0.25分</t>
  </si>
  <si>
    <r>
      <rPr>
        <sz val="12"/>
        <color theme="1"/>
        <rFont val="宋体"/>
        <charset val="134"/>
      </rPr>
      <t>0.9</t>
    </r>
    <r>
      <rPr>
        <sz val="12"/>
        <color rgb="FFC00000"/>
        <rFont val="宋体"/>
        <charset val="134"/>
      </rPr>
      <t>（一审：0.85）</t>
    </r>
  </si>
  <si>
    <r>
      <rPr>
        <sz val="12"/>
        <color theme="1"/>
        <rFont val="宋体"/>
        <charset val="134"/>
      </rPr>
      <t xml:space="preserve">2022级硕士3班先进团支部0.25分  2022年11月27日心理健康讲座 0.2分    防电信诈骗讲座 0.2分   </t>
    </r>
    <r>
      <rPr>
        <sz val="12"/>
        <color rgb="FFC00000"/>
        <rFont val="宋体"/>
        <charset val="134"/>
      </rPr>
      <t>党委信息中心优秀学员  0.25分（细则没有这个加分）  后面的义工清明活动属于本项的集体活动，可加0.2分</t>
    </r>
  </si>
  <si>
    <t xml:space="preserve">1、仪器分析                 91分    3学分
2、食品工业新技术设备           88分    2学分
3、食品加工过程模拟-优化-控制        87分    3学分
4、生物激光共聚焦显微应用技术      86分    2学分
5、食品加工与贮运专题          89分    3学分
6、试验设计与数据分析       90分    2学分
7、高级食品化学            89分    2学分
8、自然辩证法概论           95分    1学分
9、新时代中国特色社会主义理论与实践    90分    2学分
10、工程伦理                90分    2学分
11、硕士生英语                   90分    3学分
                                     </t>
  </si>
  <si>
    <t>1、食品学院第12届综述大赛                              0.2分</t>
  </si>
  <si>
    <t>1、食品学院第12届综述大赛          0.2分  2022年华南农业大学食品学院实验技能创新大赛 0.2分    2022年12月14日广东农产品加工产业发展现状与趋势讲座 0.2分</t>
  </si>
  <si>
    <t>1、2022年食品学院研究生女子篮球选拔赛   0.2分
2、2022年食品学院研究生乒乓球队选拔赛   0.2分
3、2022年院运会提前赛（女子立定跳远）   0.3分
4、2022年院运会田赛（女子铅球）        0.3分
5、定向越野初赛 男女团队赛             0.2分
6、趣味运动会第二期                    0.2分
7、第二届夜间超级迷宫定向赛暨校队选拔赛  0.2分
8、参加华南农业大学义工协会举办的清明义工活动 0.2分
华南农业大学大学生暑期社会实践     0.5分</t>
  </si>
  <si>
    <r>
      <rPr>
        <sz val="12"/>
        <color theme="1"/>
        <rFont val="宋体"/>
        <charset val="134"/>
      </rPr>
      <t>1、2022年食品学院研究生女子篮球选拔赛   0.2分
2、2022年食品学院研究生乒乓球队选拔赛   0.2分
3、</t>
    </r>
    <r>
      <rPr>
        <sz val="12"/>
        <color rgb="FFC00000"/>
        <rFont val="宋体"/>
        <charset val="134"/>
      </rPr>
      <t>2022年院运会提前赛（女子立定跳远）   0.3分（未得奖，只能加一次参与分0.2）
4、2022年院运会田赛（女子铅球）        0.3分（未得奖，只能加一次参与分0.2）</t>
    </r>
    <r>
      <rPr>
        <sz val="12"/>
        <color theme="1"/>
        <rFont val="宋体"/>
        <charset val="134"/>
      </rPr>
      <t xml:space="preserve">
5、定向越野初赛 男女团队赛             0.2分
6、趣味运动会第二期                    0.2分
7、第二届夜间超级迷宫定向赛暨校队选拔赛  0.2分
8、参加华南农业大学义工协会举办的清明义工活动 0.2分
华南农业大学大学生暑期社会实践     0.5分</t>
    </r>
  </si>
  <si>
    <t>一审：21.01</t>
  </si>
  <si>
    <t>叶倩仪</t>
  </si>
  <si>
    <t>(1)2023年3月30日参加学者面对面活动， 0.2分
(2)2023年3月15日参加学者面对面活动，0.2分
(3)2022年11月27日参加心理健康讲座，非学术讲座，0.2分
(4)2023年4月20日参加防电信网络诈骗研究生专场宣讲会， 0.2分
2022-2023学年食品学院研究生“青年大学习”先进团支部评选结果，0.25分</t>
  </si>
  <si>
    <t>(1)2023年3月30日参加学者面对面活动， 0.2分
(2)2023年3月15日参加学者面对面活动，0.2分
(3)2022年11月27日参加心理健康讲座，非学术讲座，0.2分
(4)2023年4月20日参加防电信网络诈骗研究生专场宣讲会， 0.2分
2022-2023学年食品学院研究生“青年大学习”先进团支部评选结果，0.25分  线上打卡0.2</t>
  </si>
  <si>
    <t>硕士绩点平均分=（2*91+2*89+2*90+2*99+1*95+3*92+3*86+2*98+3*90+1*94+2*90+1*96）÷（2+2+2+2+1+3+3+2+3+1+2+1）= 91.79167，加分=91.79167*0.2=18.35833≈18.36</t>
  </si>
  <si>
    <t>（1)2022-2023 学年度华南农业大学食品学院“食品安全科普作品创作大赛”一等奖，0.6分  (2)2023年4月参与食品学院第十二届研究生文献综述大赛， 0.2分</t>
  </si>
  <si>
    <r>
      <rPr>
        <sz val="12"/>
        <color theme="1"/>
        <rFont val="宋体"/>
        <charset val="134"/>
      </rPr>
      <t>(1)</t>
    </r>
    <r>
      <rPr>
        <sz val="12"/>
        <color theme="1"/>
        <rFont val="Arial"/>
        <family val="2"/>
      </rPr>
      <t xml:space="preserve">	</t>
    </r>
    <r>
      <rPr>
        <sz val="12"/>
        <color theme="1"/>
        <rFont val="宋体"/>
        <charset val="134"/>
      </rPr>
      <t>2023年华南农业大学第二期研究生萤光夜跑活动参与，0.2分
(2)</t>
    </r>
    <r>
      <rPr>
        <sz val="12"/>
        <color theme="1"/>
        <rFont val="Arial"/>
        <family val="2"/>
      </rPr>
      <t xml:space="preserve">	</t>
    </r>
    <r>
      <rPr>
        <sz val="12"/>
        <color theme="1"/>
        <rFont val="宋体"/>
        <charset val="134"/>
      </rPr>
      <t>食品学院院运会参与，女子铅球+仰卧起坐  0.2分
(3)</t>
    </r>
    <r>
      <rPr>
        <sz val="12"/>
        <color theme="1"/>
        <rFont val="Arial"/>
        <family val="2"/>
      </rPr>
      <t xml:space="preserve">	</t>
    </r>
    <r>
      <rPr>
        <sz val="12"/>
        <color theme="1"/>
        <rFont val="宋体"/>
        <charset val="134"/>
      </rPr>
      <t>华南农业大学学生会主办的“线上文体打卡活动”  0.2分
(4)</t>
    </r>
    <r>
      <rPr>
        <sz val="12"/>
        <color theme="1"/>
        <rFont val="Arial"/>
        <family val="2"/>
      </rPr>
      <t xml:space="preserve">	</t>
    </r>
    <r>
      <rPr>
        <sz val="12"/>
        <color theme="1"/>
        <rFont val="宋体"/>
        <charset val="134"/>
      </rPr>
      <t xml:space="preserve">2022年食品学院研究生乒乓球队选拔赛参与  0.2分
</t>
    </r>
  </si>
  <si>
    <r>
      <rPr>
        <sz val="12"/>
        <color theme="1"/>
        <rFont val="宋体"/>
        <charset val="134"/>
      </rPr>
      <t>(1)</t>
    </r>
    <r>
      <rPr>
        <sz val="12"/>
        <color theme="1"/>
        <rFont val="Arial"/>
        <family val="2"/>
      </rPr>
      <t xml:space="preserve">	</t>
    </r>
    <r>
      <rPr>
        <sz val="12"/>
        <color theme="1"/>
        <rFont val="宋体"/>
        <charset val="134"/>
      </rPr>
      <t>2023年华南农业大学第二期研究生萤光夜跑活动参与，0.2分
(2)</t>
    </r>
    <r>
      <rPr>
        <sz val="12"/>
        <color theme="1"/>
        <rFont val="Arial"/>
        <family val="2"/>
      </rPr>
      <t xml:space="preserve">	</t>
    </r>
    <r>
      <rPr>
        <sz val="12"/>
        <color theme="1"/>
        <rFont val="宋体"/>
        <charset val="134"/>
      </rPr>
      <t>食品学院院运会参与，女子铅球+仰卧起坐  0.2分
(4)</t>
    </r>
    <r>
      <rPr>
        <sz val="12"/>
        <color theme="1"/>
        <rFont val="Arial"/>
        <family val="2"/>
      </rPr>
      <t xml:space="preserve">	</t>
    </r>
    <r>
      <rPr>
        <sz val="12"/>
        <color theme="1"/>
        <rFont val="宋体"/>
        <charset val="134"/>
      </rPr>
      <t xml:space="preserve">2022年食品学院研究生乒乓球队选拔赛参与  0.2分
</t>
    </r>
  </si>
  <si>
    <t xml:space="preserve"> 线上打卡属于思想道德品质得分</t>
  </si>
  <si>
    <t>李心怡</t>
  </si>
  <si>
    <t>（1）2022-2023学年食品学院研究生“青年大学习”先进团支部 0.25分
（2）2023年4月20日参与防电信网络诈骗研究生专场宣讲会 0.2分
（3）2022年11月27日参与心理健康讲座 0.2分
（4）2023年3月30日参与学者面对面交流讲座 0.2分
（5）2023年5月31日参加易班党的二十大精神知识竞赛 0.2分</t>
  </si>
  <si>
    <t>仪器分析92，3学分；食品微生物基因工程实验技术93，3学分；现代知识产权与保护88，1学分；文献管理与信息分析（MOOC）98，2学分；现代农业创新与乡村振兴战略98，2学分；硕士生英语90，3学分；食品加工与贮运专题90，3学分；食品质量安全控制与案例分析80分，3学分；自然辩证法概论90，1学分；新时代中国特色社会主义理论与实践94，2学分；科研伦理与学术规范97，1学分。
总学习成绩:18.25</t>
  </si>
  <si>
    <t>2022年11月15日参与食品学院第29届院运会女子200米项目比赛第七名  0.4分； 
2023年4月9日参与2023年易班嘉年华定向越野活动三等奖 0.5分
参与篮球校队选拔 0.2分
参与乒乓球校队选拔 0.2分
参与食品学院第65届定向越野校选拔赛 0.2分</t>
  </si>
  <si>
    <t>李怡</t>
  </si>
  <si>
    <t>（1）食品学院先进团支部0.25分  （2）参加2022年11月27日心理健康讲座 0.2分(3)参加华南农业大学第十一届校青廉社活动第二场 0.2分（4）参加华南农业大学第十一届校青廉社活动第三场 0.2分（5）院班联动燕山清扫活动0.1分；</t>
  </si>
  <si>
    <t>（1）食品学院先进团支部0.25分  （2）参加2022年11月27日心理健康讲座 0.2分(3)参加华南农业大学第十一届校青廉社活动第二场 0.2分（5）院班联动燕山清扫活动0.1分；</t>
  </si>
  <si>
    <t xml:space="preserve">天然产物化学:89分  2学分
食品营养与功能性食品研究专题：85分  2学分
酶工程实验技术：92分  2学分
文献管理与信息分析（MOOC）：96 分  2学分
生物工程研究进展：91分  3学分
生物工程综合实验：98分  3学分
试验设计与数据分析：91分 2学分
工程伦理：88分  2学分
硕士生英语：99分 3学分
自然辩证法概论：95分 1学分
新时代中国特色社会主义理论与实践：91分 2学分 
</t>
  </si>
  <si>
    <t>（1）食品学院第2022-2023届综述大赛参与 0.2分（2）参加农产品加工学术讲座0.2分 （3）参加第十三届迎新杯书画大赛活动0.2分</t>
  </si>
  <si>
    <t xml:space="preserve">（1）参与食品学院院运会女子200米预决赛项目比赛获得第8名  0.3分； （2）参与食品学院定向越野初赛女团队项目 0.2分（3）参与2022年乒乓球队选拔赛 0.2分（4）参与女子篮球选拔赛0.2分（5）参与食品学院院运会女子跳远项目比赛 0.2分 </t>
  </si>
  <si>
    <t>同一场活动参加；两次只能加一次分</t>
  </si>
  <si>
    <t>杨晓华</t>
  </si>
  <si>
    <t xml:space="preserve">
（1）青年大学习先进团支部  0.25分
（2）参加防电信网络诈骗专场宣讲会 0.2分
（3）线上文体打卡活动体育打卡 0.2分
（4）线上文体打卡活动音乐打卡 0.2分
（5）参加华南农业大学书画社举办的以“翰墨书正气，丹青展宏图”为主题的第十三届迎新杯书画大赛活动1次 0.2分；
（6）参加华南农业大学青廉社活动证明第十一届校青廉社专题讲座3次 0.6分（7）参加大学生学思想育新人建新功知识竞赛1次0.2分</t>
  </si>
  <si>
    <t>线上文体打卡只算一次</t>
  </si>
  <si>
    <t xml:space="preserve">
（1）青年大学习先进团支部  0.25分
（2）参加防电信网络诈骗专场宣讲会 0.2分
（3）线上文体打卡活动体育打卡 0.2分（4）线上文体打卡活动音乐打卡 0分
（5）参加华南农业大学书画社举办的以“翰墨书正气，丹青展宏图”为主题的第十三届迎新杯书画大赛活动1次 0.2分；
（6）参加华南农业大学青廉社活动证明第十一届校青廉社专题讲座3次 0.2
（7）参加大学生学思想育新人建新功知识竞赛1次0.2分</t>
  </si>
  <si>
    <r>
      <rPr>
        <sz val="12"/>
        <rFont val="宋体"/>
        <charset val="134"/>
      </rPr>
      <t>天然产物化学学分2，成绩80；发酵工程学分3，成绩83，未来食品发展专题学分2，成绩90；文献管理与信息分析（MOOC）学分2</t>
    </r>
    <r>
      <rPr>
        <sz val="12"/>
        <rFont val="Arial"/>
        <family val="2"/>
      </rPr>
      <t xml:space="preserve">	</t>
    </r>
    <r>
      <rPr>
        <sz val="12"/>
        <rFont val="宋体"/>
        <charset val="134"/>
      </rPr>
      <t>，成绩94；食品加工与贮运专题学分3，成绩88；食品质量安全控制与案例分析学分3，成绩80；现代农业创新与乡村振兴战略学分2，成绩97；硕士生英语学分3，成绩90；马克思主义与社会科学方法论学分1，成绩92；新时代中国特色社会主义理论与实践学分2，成绩92；科研伦理与学术规范（MOOC）学分1，成绩92；
折算为：
(2*80+3*83+2*90+2*94+3*88+3*80+2*97+3*90+1*92+2*92+1*92)/24*0.2=17.6</t>
    </r>
  </si>
  <si>
    <t>（1）食品学院第十二届综述大赛参与1次 0.2分；
（2）参加2022年12月14日广东农产品加工产业发展现状与趋势讲座1次 0.2分；
（3）参加6月8日研究生学术论坛决赛1次0.2分
（4）参加第十七期食品大讲堂1次0.2分
（5）参与食品学院实验技能创新大赛 0.2分</t>
  </si>
  <si>
    <t>（1）食参与食品学院院运会200米（2）乒乓球篮球选拔赛0.2
（3）2022年食品学院研究生女子篮球选拔赛0.3分
（4）“植物猎人”定向越野活动0.1分（5）参加定向越野初赛0.2分
（6）参加荧光夜跑0.2分</t>
  </si>
  <si>
    <t>（1）食参与食品学院院运会200米0.2（2）乒乓球篮球选拔赛 0.2
（3）2022年食品学院研究生女子篮球选拔赛0.2分
（4）“植物猎人”定向越野活动0.1分（5）参加定向越野初赛0.2分
（6）参加荧光夜跑0.2分</t>
  </si>
  <si>
    <t>线上文体打卡活动体育打卡 和线上文体打卡活动音乐打卡 分只加一次；</t>
  </si>
  <si>
    <t>刘婷婷</t>
  </si>
  <si>
    <t>（1）防电信诈骗讲座（2023.04）  0.2分
（2）参与生命科学院毕业晚会表演（2023.05） 0.2分
（3）参与林学与风景园林学院毕业晚会表演（2023.05） 0.2分
（4）参与植物保护学院毕业晚会表演（2023.05）  0.2分
（5）参与农学院毕业晚会表演（2023.05）  0.2分
（6）“先进团支部”成员 0.25分  
（7）参与“与焦虑同行”心理团体辅导活动（2023.04）  0.2分
（8）参与创业团队，入住创客空间（2023.04）  0.2分</t>
  </si>
  <si>
    <t>（1）防电信诈骗讲座（2023.04）  0.2分
（2）参与生命科学院毕业晚会表演（2023.05） 0.2分
（3）参与林学与风景园林学院毕业晚会表演（2023.05） 0.2分
（4）参与植物保护学院毕业晚会表演（2023.05）  0.2分
（5）参与农学院毕业晚会表演（2023.05）  0.2分
（6）“先进团支部”成员 0.25分  
（7）参与“与焦虑同行”心理团体辅导活动（2023.04） 
（8）参与创业团队，入住创客空间（2023.04）  0.2分</t>
  </si>
  <si>
    <t>(1)生命科学研究技术 81分  2学分
(2)高级植物生理学 90分  2学分
(3)基因工程原理与方法 95分  3学分
(4)免疫学原理及其应用 97分  2学分
(5)研究生学术与职业素养讲座 88分  3学分
(6)工程伦理 78分  2学分
(7)硕士生英语 97分  3学分
(8)新时代中国特色社会主义理论与时间 88分  2学分
(9)工业微生物育种 98分  2学分
(10)试验设计与数据分析 90分  2学分
(11)马克思主义与社会科学方法论 93分  2学分
绩点平均分=90.8  绩点平均分*0.2=18.16</t>
  </si>
  <si>
    <t>（1）参与校综述大赛  0.2分
（2）参与第七期青年学术论坛  0.2分
（3）参与第八期青年学术论坛  0.2分</t>
  </si>
  <si>
    <t>（1）参与校趣味运动会第二期  0.2分； 
（2）参与第十七届广东省大学生舞蹈大赛  0.5分</t>
  </si>
  <si>
    <t>、参与“与焦虑同行”心理团体辅导活动（2023.04）属于集体活动，由于集体活动上限分，不加分。</t>
  </si>
  <si>
    <t>20223185064</t>
  </si>
  <si>
    <t>王佐朝</t>
  </si>
  <si>
    <t>(1)参加防电信网络诈骗讲座 1 次 0.2 分
（2）先进团支部”的全体团员加 0.25 分</t>
  </si>
  <si>
    <r>
      <rPr>
        <sz val="12"/>
        <color theme="1"/>
        <rFont val="宋体"/>
        <charset val="134"/>
      </rPr>
      <t>(1)参加防电信网络诈骗讲座 1 次 0.2 分
（2）先进团支部”的全体团员加 0.25 分</t>
    </r>
    <r>
      <rPr>
        <sz val="12"/>
        <color rgb="FFC00000"/>
        <rFont val="宋体"/>
        <charset val="134"/>
      </rPr>
      <t>（心理讲座属于集体分，可加0.2）</t>
    </r>
  </si>
  <si>
    <t>食品科学与工程文献综述与专题讨论 2 90
研究生学习适应与发展 2 90
天然产物化学 2 97
食品营养与功能性食品研究专题 2 87
文献管理与信息分析（MOOC） 2 89
高级食品化学 2 86
食品加工与贮运专题 3 91
试验设计与数据分析 2 91
工程伦理 2 94
硕士生英语 3 97
自然辩证法概论 1 90
新时代中国特色社会主义理论与实践 2 95</t>
  </si>
  <si>
    <t>食品学院第十二届综述大赛参与 0.2 分
（2）2022 年 12 月 14 日广东农产品加工讲座 0.2 分
（3）2022 年 11 月 27 日心理健康讲座 0.2 分</t>
  </si>
  <si>
    <r>
      <rPr>
        <sz val="12"/>
        <color theme="1"/>
        <rFont val="宋体"/>
        <charset val="134"/>
      </rPr>
      <t>0.6</t>
    </r>
    <r>
      <rPr>
        <sz val="12"/>
        <color rgb="FFC00000"/>
        <rFont val="宋体"/>
        <charset val="134"/>
      </rPr>
      <t>（一审：0.4）</t>
    </r>
  </si>
  <si>
    <r>
      <rPr>
        <sz val="12"/>
        <color theme="1"/>
        <rFont val="宋体"/>
        <charset val="134"/>
      </rPr>
      <t xml:space="preserve">食品学院第十二届综述大赛参与 0.2 分
（2）2022 年 12 月 14 日广东农产品加工讲座 0.2 分
</t>
    </r>
    <r>
      <rPr>
        <sz val="12"/>
        <color rgb="FFC00000"/>
        <rFont val="宋体"/>
        <charset val="134"/>
      </rPr>
      <t>（3）2022 年 11 月 27 日心理健康讲座 0.2 分（属于集体活动）</t>
    </r>
  </si>
  <si>
    <t>（1）参与食品学院水运会男子 100 米项目比赛第五名 0.6 分；
（2）参与食品学院水运会混合自由泳 4*50 米项目比赛第 4 名 0.7 分
（3）2022 食品学院研究生乒乓球队选拔 0.2 分</t>
  </si>
  <si>
    <t>一审：20.91</t>
  </si>
  <si>
    <t>钟诚</t>
  </si>
  <si>
    <t>（1）防电信网络诈骗研究生专场宣讲会 0.2分
（2）心理健康讲座 0.2分
（3）先进团支部 0.25分</t>
  </si>
  <si>
    <t>（1）防电信网络诈骗研究生专场宣讲会 0.2分
（2）心理健康讲座 0.2分
（3）先进团支部 0.25分  （4）线上打卡 0.2</t>
  </si>
  <si>
    <t>（1）分子细胞生物学 2学分 85分；
（2）信息检索与文献写作 1学分 92分；
（3）食品添加剂研究专题 2学分 89分；
（4）功能性食品评价学 1学分 93分；
（5）功能食品加工工艺学 1学分 90分；
（6）实验动物学 2学分 90分；
（7）高级食品化学 2学分 94分；
（8）生物工程研究进展 3学分 92分；
（9）试验设计与数据分析 2学分 95分；
（10）工程伦理 2学分 93分；
（11）硕士英语 3学分 94分；
（12）自然辩证法 1学分 93分；
（13）新时代中国特色社会主义理论与实践 2学分 95分。</t>
  </si>
  <si>
    <t>（1）食品学院第12届综述大赛参与 0.2分
（2）广东农产品加工产业发展现状与趋势讲座 0.2分
（3）科技特派员系列讲座暨燕山论坛 0.2
（4）2022年“丁颖杯”发明创意大赛晋级校赛，队员 0.5分</t>
  </si>
  <si>
    <t xml:space="preserve">（1）食品学院第12届综述大赛参与 0.2分
（2）广东农产品加工产业发展现状与趋势讲座 0.2分
（3）科技特派员系列讲座暨燕山论坛 0.2
</t>
  </si>
  <si>
    <t>（1）线上文体打卡活动-体育 0.2分；
（2）易班嘉年华定向越野一等奖 1分</t>
  </si>
  <si>
    <t>线上文体打卡属于思想道德品质；丁颖杯活动证明材料缺少</t>
  </si>
  <si>
    <t>陈玉杨</t>
  </si>
  <si>
    <r>
      <rPr>
        <sz val="12"/>
        <rFont val="宋体"/>
        <charset val="134"/>
      </rPr>
      <t>(1)先进团支部0.25分2023年4月20日防电信网络诈骗研究生转场宣讲会线下讲座0.2分</t>
    </r>
    <r>
      <rPr>
        <sz val="12"/>
        <color rgb="FF000000"/>
        <rFont val="宋体"/>
        <charset val="134"/>
      </rPr>
      <t xml:space="preserve">
(1)先进团支部0.25分(2)2023年4月20日防电信网络诈骗研究生转场宣讲会线下讲座0.2分</t>
    </r>
  </si>
  <si>
    <t>院运动会参与分只算一次</t>
  </si>
  <si>
    <t>(1)先进团支部0.25分2023年4月20日防电信网络诈骗研究生转场宣讲会线下讲座0.2分
(1)先进团支部0.25分</t>
  </si>
  <si>
    <t>发酵工程:86,3学分；工业微生物育种：98，2学分；食品与健康及保健食品开发趋势专题：93，2学分；科学研究方法与论文写作(MOOC)：93，2学分；食品加工与贮运专题：89，3学分；食品质量安全控制与案例分析：88，3学分；现代农业创新与乡村振兴战略：96，2学分；硕士生英语：95，3学分；自然辩证法概论：95，1学分；新时代中国特色社会主义理论与实践：94，2学分；科研伦理与学术规范（MOOC）：97，1学分</t>
  </si>
  <si>
    <t>参加2023年4月食品学院第十二届研究生综述大赛0.2分</t>
  </si>
  <si>
    <t xml:space="preserve">（1）参与食品学院院运会三级跳远项目比赛  0.2分
（2）参与食品学院院运会铅球项目比赛  0.2分
（3）参与食品学院研究乒乓球球队选拔赛 0.3分
（4）2022年食品学院研究生女子篮球选拔赛 0.3分
（5）2023年易班嘉年华定向越野 二等奖 0.75分
（6）定向越野初赛 女子团队赛 0.2分
</t>
  </si>
  <si>
    <t xml:space="preserve">（1）参与食品学院院运会三级跳远项目比赛  0.2分
（2）参与食品学院院运会铅球项目比赛  0分
（3）参与食品学院研究乒乓球球队选拔赛 0.3分
（4）2022年食品学院研究生女子篮球选拔赛 0.3分
（5）2023年易班嘉年华定向越野 二等奖 0.75分
（6）定向越野初赛 女子团队赛 0.2分
</t>
  </si>
  <si>
    <t>（1）参与食品学院院运会三级跳远项目比赛  0.2分
（2）参与食品学院院运会铅球项目比赛0.2分
院运动会未获奖，参与分只算一次</t>
  </si>
  <si>
    <t>20223141077</t>
  </si>
  <si>
    <t>吴雪萍</t>
  </si>
  <si>
    <t>（1）参加防电信网络诈骗研究生专场宣讲会 0.2分 （2）参加3月15日学者面对面 0.2分  （3）参加3月30日学者面对面 0.2分  （4）参加食品安全科普大赛观众 0.2分 （5）先进团支部 0.25分 （6）线上体育打卡 0.2分</t>
  </si>
  <si>
    <t>动物细胞培养技术及其应用90分 2学分；基因工程原理84分 2学分；分子细胞生物学92分 2学分；实验动物学96分 2学分；研究生的压力应对与健康心理100分 1学分；食品加工与贮运专题91分 3学分；食品质量安全控制与案例分析84分 3学分；现代农业创新与乡村振兴战略96分 2学分；硕士生英语97分 3学分；自然辩证法概论95分 1学分；新时代中国特色社会主义理论与实践88分 2学分；科研伦理与学术规范98分 1学分     绩点平均分*0.2=2201/24*0.2=18.34分</t>
  </si>
  <si>
    <t>（1）食品学院第十二届综述大赛参与 0.2分；（2）参加农产品加工学术讲座 0.2分；（3）参加专利辅导讲座 0.2分</t>
  </si>
  <si>
    <t>（1）参与食品学院院运会提前赛女子仰卧起坐项目比赛  0.2分；（2）参加乒乓球队选拔赛  0.3分 ；（3）参加荧光夜跑 0.2分</t>
  </si>
  <si>
    <r>
      <rPr>
        <sz val="12"/>
        <color theme="1"/>
        <rFont val="宋体"/>
        <charset val="134"/>
      </rPr>
      <t xml:space="preserve">（1）参与食品学院院运会提前赛女子仰卧起坐项目比赛  0.2分；（2）参加乒乓球队选拔赛  0.3分 </t>
    </r>
    <r>
      <rPr>
        <sz val="12"/>
        <color rgb="FFC00000"/>
        <rFont val="宋体"/>
        <charset val="134"/>
      </rPr>
      <t>（参与分只加0.2分）</t>
    </r>
    <r>
      <rPr>
        <sz val="12"/>
        <color theme="1"/>
        <rFont val="宋体"/>
        <charset val="134"/>
      </rPr>
      <t>；（3）参加荧光夜跑 0.2分</t>
    </r>
  </si>
  <si>
    <t>一审：20.79</t>
  </si>
  <si>
    <t>陈沛航</t>
  </si>
  <si>
    <t>线上文体打卡活动0.2分  2023年5月6日材能学院毕业晚会 0.2分  2023年生命科学学院毕业晚会0.2分  2023年植物保护学院毕业晚会 0.2分
学者面对面讲座 0.2分
先进团支部0.25分</t>
  </si>
  <si>
    <t xml:space="preserve">线上文体打卡活动0.2分023年5月6日材能学院毕业晚会 0.2分2023年生命科学学院毕业晚会0.2分2023年植物保护学院毕业晚会 0.2分
学者面对面讲座 0.2分
先进团支部0.25分
</t>
  </si>
  <si>
    <t>食品添加剂专题86*2+高级食品化学91*2+功能性食品评价学84*1+功能食品加工工艺学86*1+研究生学术与职业素养讲座(MOOC)88*3+食品加工与贮运专题90*3+食品质量安全控制与案例分析86*3+现代农业创新与乡村振兴战略97*2+硕士生英语90*3+自然辩证法概论92*1+新时代中国特色社会主义理论与实践93*2+科研伦理与学术规范(MOOC)95*1</t>
  </si>
  <si>
    <t xml:space="preserve">食品学院第十二届综述大赛参与 0.2分食品大讲堂第十七期 0.2分
关于2022年12月14日广东农产品加工产业发展现状与趋势讲座0.2
食品安全科普作品创作大赛(决赛)0.2分
</t>
  </si>
  <si>
    <t xml:space="preserve">2022年食品学院男子篮球队选拔赛0.2分
2022年院运会提前赛立定跳远0.2分
2022年食品学院研究生乒乓球队选拔赛0.2分
定向越野初赛短距离赛0.2分
</t>
  </si>
  <si>
    <t>谢华辉</t>
  </si>
  <si>
    <t>（1）先进团支部 0.25 分
（2）4.20 防电信诈骗讲座 0.2 分
（3）研究生心理健康讲座 0.2 分
（4）广东农产品加工产业发展现状与趋势讲座 0.2 分
（5）研究生线上宿舍打卡活动 0.2 分</t>
  </si>
  <si>
    <t>天然产物化学 83 试验设计与数据分析 91
工业为生物育种 97 工程原理 90
文献管理与信息分析（MOOC）87 硕士生英语 97
食品加工与贮运专题 90 自然辩证法概论 94
新时代中国特色社会主义理论与实践 91 生物工程实验 98
食品营养与功能性食品研究专题 87</t>
  </si>
  <si>
    <t>参与食品学院第十二届综述大赛0.2</t>
  </si>
  <si>
    <t>（1）参与食品学院院运会跳高项目比赛 0.3 分；
（2）2022 年乒乓球队选拔赛 0.2 分
（3）2022 年男子篮球队选拔赛 0.2 分
（4）定向越野初赛男女团队赛 0.2 分
（5）食品学院院运动会跳高比赛第七名 0.4 分
（6）第十三届迎新杯书画大赛 0.2 分</t>
  </si>
  <si>
    <t>（1）2022 年乒乓球队选拔赛 0.2 分
（2）2022 年男子篮球队选拔赛 0.2 分
（3）定向越野初赛男女团队赛 0.2 分
（4）食品学院院运动会跳高比赛第七名 0.4 分
（5）第十三届迎新杯书画大赛 0.2 分</t>
  </si>
  <si>
    <t>洪嘉淇</t>
  </si>
  <si>
    <t>(1)2022-2023学年食品学院研究生“青年大学习”先进团支部成员  0.25分
(2)华南农业大学第十一届校青廉社专题讲座第二场、第三场活动证明  0.4分
(3)(3)2023年4月20日防电信网络诈骗研究生专场宣讲会1次  0.2分(4)华南农业大学书画社第十三届迎新杯书画大赛活动参与   0.2分</t>
  </si>
  <si>
    <t>(1)2022-2023学年食品学院研究生“青年大学习”先进团支部成员  0.25分
(2)华南农业大学第十一届校青廉社专题讲座第二场、第三场活动证明  0.2分
(3)(3)2023年4月20日防电信网络诈骗研究生专场宣讲会1次  0.2分(4)华南农业大学书画社第十三届迎新杯书画大赛活动参与   0.2分</t>
  </si>
  <si>
    <t>食品微生物基因工程实验技术         3学分 成绩91
发酵工程                           3学分 成绩84
文献管理与信息分析（MOOC）         2学分 成绩95
食品加工与贮运专题                 3学分 成绩93
生物工程综合实验                   3学分 成绩99
试验设计与数据分析                 2学分 成绩97
工程伦理                           2学分 成绩92
硕士生英语                         3学分 成绩99
自然辩证法概论                     1学分 成绩95
新时代中国特色社会主义理论与实践   2学分 成绩90
总修学分：24  绩点平均分：93.375  学习成绩得分=18.675</t>
  </si>
  <si>
    <t>（1）参与食品学院第十二届研究生综述大赛  0.2分</t>
  </si>
  <si>
    <t>（1）2022年食品学院院运会提前赛参与立定跳远项目    0.2分
（2）2022年食品学院研究生女子乒乓球队选拔赛 0.2分
（3）2022年食品学院女子篮球队选拔赛 0.2分
（4）2022年参加定向越野初赛 男女团队赛 0.2分
（5）第二期荧光夜跑活动  0.2分</t>
  </si>
  <si>
    <t xml:space="preserve">华南农业大学第十一届校青廉社专题讲座第二场、第三场活动证明属于同一届活动只加一次， </t>
  </si>
  <si>
    <t>卓思雨</t>
  </si>
  <si>
    <t>（1）心理健康讲座：0.2分
（2）防电信诈骗讲座：0.2分
（3）2022级硕士5班先进团支部：0.25分
（4）功能食品研究生优秀党支部：0.25分</t>
  </si>
  <si>
    <t>分子细胞生物学：2学分 88分     信息检索与文献写作：1学分 91分
食品添加剂研究专题：2学分 91分 功能性食品评价学：1学分 91分
功能食品加工工艺学：1学分 90分 实验动物学：2学分 90分
高级食品化学：2学分 95分       生物工程研究进展：3学分 91分
试验设计与数据分析：2学分 90分 工程伦理：2学分 94分
硕士生英语：3学分 90分         自然辩证法概论：1学分 92分
新时代中国特色社会主义理论与实践：2学分 94分</t>
  </si>
  <si>
    <t>（1）文献综述大赛协作指导讲座：0.2分
（2）食品学院综述大赛参与：0.2分
（3）“丁颖杯”发明创意大赛晋级校赛：0.5分</t>
  </si>
  <si>
    <t>（1）文献综述大赛协作指导讲座：0.2分
（2）食品学院综述大赛参与：0.2分
（3）“丁颖杯”发明创意大赛晋级校赛：0.3分</t>
  </si>
  <si>
    <t>（1）食品院女子篮球选拔赛：0.2分
（2）食品院乒乓球选拔赛：0.2分
（3）第二期荧光夜跑活动：0.2分
（4）“爱地球爱运动”荧光夜跑：0.2分</t>
  </si>
  <si>
    <t>丁颖杯活动无获奖证明，只加晋级分0.3</t>
  </si>
  <si>
    <t>陈婕怡</t>
  </si>
  <si>
    <t>（1）青年大学习“先进团支部”班级 0.25分；（2）防电信网络诈骗研究生专场宣讲 0.2分；（3）华南农业大学“精力沛杯”“健康广东，营养先行”食品营养健康竞赛活动 0.2分；（4）华南农业大学“线上文体打卡活动”线上体育打卡 0.2分</t>
  </si>
  <si>
    <t>工业微生物育种 98分（2学分）；研究生学术与职业素养讲座（MOOC） 87分（3学分）；现代农业创新与乡村振兴战略 96分（2学分）；硕士生英语 90分（3学分）；新时代中国特色社会主义理论与实践 94分（2学分）；科研伦理与学术规范（MOOC） 95分（1学分）；食品与健康及保健食品开发趋势专题 90分（2学分）；研究生学习适应与发展 88分（2学分）；食品加工与贮运专题 96分（3学分）；食品质量安全控制与案例分析 80分（3学分）；自然辩证法 95分（1学分）。</t>
  </si>
  <si>
    <t>（1）食品学院第十二届综述大赛 0.2分；（2）食品安全科普作品创作大赛（决赛）讲座 0.2分；（3）农产品加工学术讲座 0.2分；（4）专利辅导讲座 0.2分；（5）科普创作大赛 0.2分；（6）2022年华南农业大学实验技能创新大赛 0.2分</t>
  </si>
  <si>
    <t>（1）定向越野初赛 男女团队赛 0.2分；（2）2022年乒乓球队选拔赛加分 0.2分；</t>
  </si>
  <si>
    <t>梁普霖</t>
  </si>
  <si>
    <t>（1）“先进团支部”班级个人加分 0.25分
（2）2023年4月20日防电信网络诈骗研究生专场宣讲会 集体活动加0.2分
2022年11月2日食品大讲堂 非学术讲座加0.2分</t>
  </si>
  <si>
    <t>3学分课：研究生学术与职业素养讲座(MOOC)（88）食品加工与贮运专题（89）食品质量安全控制与案例分析（85）硕士生英语（92）；
2学分课：食品营养与功能性食品研究专题（87）高级食品化学（94）实验动物学学（94）现代农业创新与乡村振兴战略（82）新时代中国特色社会主义理论与实践（92）；
1学分课：马克思主义与社会科学方法论（91）科研伦理与学术规范 (MOOC)（95）</t>
  </si>
  <si>
    <t>（1）食品学院综述大赛参与分 0.2分
（2）学术竞赛 “2023 CAS SciFinder检索技能大赛”第一阶段个人优秀奖 0.8分 
（3）参加华南农业大学图书馆和中国知网(CNKI)共同举办“检索+答，一站到底”信息素养知识竞赛 0.2分
（4）2022年11月10日专利辅导讲座 学术讲座0.2分
（5）2023年6月6日 食品大讲堂第17期观众 学术讲座 0.2分
（6）2023年5月“食品学院食品安全科普作品创作大赛”院级三等奖团队成员加分0.4分</t>
  </si>
  <si>
    <t>（1）食品学院综述大赛参与分 0.2分
（2）学术竞赛 “2023 CAS SciFindern检索技能大赛”第一阶段个人优秀奖 0.8分 
（3）参加华南农业大学图书馆和中国知网(CNKI)共同举办“检索+答，一站到底”信息素养知识竞赛 0.2分
（4）2022年11月10日专利辅导讲座 学术讲座0.2分
（5）2023年6月6日 食品大讲堂第17期观众 学术讲座 0.2分
2023年5月“食品学院食品安全科普作品创作大赛”院级三等奖团队成员加分0.4分</t>
  </si>
  <si>
    <t>学术竞赛算院级，只有华南农业大学图书馆的章</t>
  </si>
  <si>
    <t>王盼</t>
  </si>
  <si>
    <t>0.45+0.8</t>
  </si>
  <si>
    <t>（1）先进团支部0.25分；
（2）2023年4月20日防电信网络诈骗研究生专场宣讲会参与0.2分</t>
  </si>
  <si>
    <r>
      <rPr>
        <sz val="12"/>
        <color rgb="FF000000"/>
        <rFont val="宋体"/>
        <charset val="134"/>
      </rPr>
      <t xml:space="preserve">（1）先进团支部0.25分；
（2）2023年4月20日防电信网络诈骗研究生专场宣讲会参与0.2分
</t>
    </r>
    <r>
      <rPr>
        <sz val="12"/>
        <color rgb="FFFF0000"/>
        <rFont val="宋体"/>
        <charset val="134"/>
      </rPr>
      <t xml:space="preserve">（3）2022.11.2食品大讲堂参与0.2分；
（4）2022.11.27心理健康讲座参与0.2分；
（5）2023.3.30学者面对面参与分0.2；
（6）2023.5.19营养讲座参与加分0.2
</t>
    </r>
  </si>
  <si>
    <t>（92×2+96×3+95×2+88×3+87×2+81×2+88×1+94×1+93×2+98×2+96×1+88×3+95×3）÷27×0.2=18.30分</t>
  </si>
  <si>
    <t>1.3-0.8</t>
  </si>
  <si>
    <r>
      <rPr>
        <sz val="12"/>
        <color rgb="FF000000"/>
        <rFont val="宋体"/>
        <charset val="134"/>
      </rPr>
      <t xml:space="preserve">（1）食品学院第12届综述大赛参与0.2分；
（2）第十五届实验技能创新大赛之百李挑一参与0.1分；
</t>
    </r>
    <r>
      <rPr>
        <sz val="12"/>
        <color rgb="FFFF0000"/>
        <rFont val="宋体"/>
        <charset val="134"/>
      </rPr>
      <t xml:space="preserve">（3）2022.11.2食品大讲堂参与0.2分；
（4）2022.11.27心理健康讲座参与0.2分；
（5）2023.3.30学者面对面参与分0.2；
（6）2023.5.19营养讲座参与加分0.2
</t>
    </r>
    <r>
      <rPr>
        <sz val="12"/>
        <rFont val="宋体"/>
        <charset val="134"/>
      </rPr>
      <t>（7）2023.6.6食品大讲堂第十七期参与加分0.2；</t>
    </r>
    <r>
      <rPr>
        <sz val="12"/>
        <color rgb="FF000000"/>
        <rFont val="宋体"/>
        <charset val="134"/>
      </rPr>
      <t xml:space="preserve">
（8）燕山论坛：关于文献综述写作大赛指导讲座参与0.2</t>
    </r>
  </si>
  <si>
    <t>（1）食品学院第12届综述大赛参与0.2分；
（2）第十五届实验技能创新大赛之百李挑一参与0.1分；
（7）2023.6.6食品大讲堂第十七期参与加分0.2；
（8）燕山论坛：关于文献综述写作大赛指导讲座参与0.2</t>
  </si>
  <si>
    <t>（1）食品学院第12届综述大赛参与0.2分；
（2）第十五届实验技能创新大赛之百李挑一参与0.2分；
（7）2023.6.6食品大讲堂第十七期参与加分0.2；
（8）燕山论坛：关于文献综述写作大赛指导讲座参与0.2</t>
  </si>
  <si>
    <t>（1）2023年4月9日易班定向越野参与加分0.2分；
（2）院班联动-2022级硕士8班燕山清扫活动参与0.1分</t>
  </si>
  <si>
    <t>（3）2022.11.2食品大讲堂参与0.2分；
（4）2022.11.27心理健康讲座参与0.2分；
（5）2023.3.30学者面对面参与分0.2；
（6）2023.5.19营养讲座参与加分0.2属于集体活动</t>
  </si>
  <si>
    <t>陈佳玲</t>
  </si>
  <si>
    <t xml:space="preserve">（1）2022-2023学年2022级硕士5班获得“先进团支部”0.25分
（2）2023.4.20防电信网络诈骗研究生专场宣讲会0.2分
（3）2022.11.27心理健康讲座参与0.2分
</t>
  </si>
  <si>
    <t>（1）2022-2023学年2022级硕士5班获得“先进团支部”0.25分
（2）2023.4.20防电信网络诈骗研究生专场宣讲会0.2分
（3）2022.11.27心理健康讲座参与0.2分</t>
  </si>
  <si>
    <t>（1）食品与保健及保健食品开发趋势专题：2分（95分）
（2）科学研究方法与论文写作（MOOC）：2分（91分）
（3）食品添加剂研究专题：2分（89分）
（4）功能性食品评价学：1分（89分）
（5）实验动物学：2分（94分）
（6）高级食品化学：2分（90分）
（7）食品加工与贮运专题：3分（96分）
（8）试验设计与数据分析：2分（92分）
（9）工程伦理：2分（91分）
（10）硕士英语：3分（90分）
（11）自然辩证法：1分（95分）
（12）新时代中国特色社会主义理论与实践：2分（91分）
成绩：18.4分</t>
  </si>
  <si>
    <t>（1）2023年食品学院第十二届综述大赛参与 0.2分
（2）2022.12.14广东农产品价格产业发展现状与趋势讲座参与0.2分
（3）2023.6.6食品大讲堂第十七期参与0.2分</t>
  </si>
  <si>
    <t>（1）参与食品学院院运会女子100米项目比赛0.2分；
（2）参与2022年食品学院研究生女子篮球选拔赛0.2分；
（3）参与2023年华南农业大学乒乓球协会新生杯0.2分；
（4）参与2022年食品学院乒乓球女子选拔赛0.2分。</t>
  </si>
  <si>
    <t>汪丽笑</t>
  </si>
  <si>
    <t>（1）研究生“青年大学习”先进团支部 0.25分
（2）参加电信网络诈骗研究生专场 0.2分
（3）参加线上宿舍打卡活动 0.2分</t>
  </si>
  <si>
    <t>（1）食品工业新技术设备 2分 94
（2）食品质量安全检测新技术进展 2分 87
（3）研究生学习适应与发展 2分 93
（4）科学研究方法与论文写作(MOOC) 2分 94
（5）网络信息资源检索与利用 1分 83
（6）食品加工与贮运专题 3分 94
（7）食品质量安全控制与案例分析 3分 86
（8）现代农业创新与乡村振兴战略 2分 91
（9）硕士生英语 3分 96
（10）自然辩证法概论 1 95
（11）新时代中国特色社会主义理论与实践 2分 93
（12）科研伦理与学术规范（MOOC） 1分 96</t>
  </si>
  <si>
    <t>（1）食品学院2022-2023年度综述大 0.2分
（2）参加2022年11月10日专利辅导讲座 0.2分</t>
  </si>
  <si>
    <t>（1）参与2022年乒乓球队选拔赛 0.2分；
（2）参与2022年篮球选拔赛 0.2分；
（3）院运会提前赛女子仰卧起坐 0.2分；
（4）院运会提前赛女子立定跳远 0.2分；
（5）参与定向越野团体赛初赛 0.2分</t>
  </si>
  <si>
    <t>（1）参与2022年乒乓球队选拔赛 0.2分；
（2）参与2022年篮球选拔赛 0.2分；
（3）院运会提前赛女子仰卧起坐 0.2分；
（4）参与定向越野团体赛初赛 0.2分</t>
  </si>
  <si>
    <t>陈家凤</t>
  </si>
  <si>
    <t xml:space="preserve">（1）防电信网络诈骗研究生专场宣讲会0.2分
（2）先进团支部0.25分
</t>
  </si>
  <si>
    <t>食品加工过程模拟-优化-控制，学分 3 分，成绩 87；食品健康及保健食品开发趋势专题，学分 2 分，成绩 94；食品微生物基因工程实验技术，学分 3 分，成绩 89；功能性食品评价学，学分 1 分，成绩 92；高级食品化学，学分 2 分，成绩 91；食品加工与贮运专题，学分 3 分，成绩 88；
试验设计与数据分析，学分 2 分，成绩 91；工程伦理，学分 2 分，成绩94；硕士生英语，学分 3 分，成绩 90；自然辩证法概论，学分 1 分，成绩 93；新时代中国特色社会主义理论与实践，学分 2 分，成绩 91。学习成绩:
(87*3+94*2+89*3+92*1+91*2+88*3+91*2+94*2+90*3+93*1+91*2)/24*0.2=18.075</t>
  </si>
  <si>
    <t>（1）  食品学院第12届综述大赛参与 0.2分（2）参与6月6日食品大讲堂第十七期讲座0.2分（3）农产品加工产业发展现状与趋势 0.2分</t>
  </si>
  <si>
    <t>（1）参与食品学院院运会女子仰卧起坐项目比赛 0.2 分；（2）2022 年食品学院研究生女子篮球选拔赛 0.2 分；（3）2022 年乒乓球队选拔赛 0.2 分；（4）2023 年华南农业大学乒乓球协会新生杯活动 0.2 分；（5）2023 年校级易班嘉年华定向越野三等奖 0.5 分</t>
  </si>
  <si>
    <t>李林峰</t>
  </si>
  <si>
    <t>1.2023.4.20防电信网络诈骗研究生专场宣讲会 0.2分
2.2022年11月27日心理健康讲座 0.2分</t>
  </si>
  <si>
    <t>0.2*(98*2+93*2+86*2+88*3+97*3+82*3+97*2+90*3+95*1+97*2+97*1)/24</t>
  </si>
  <si>
    <t>1.2023.4.27食品安全科普作品创作大赛决赛 0.2分
2.2023.3.15学者面对面 0.2分
3.2023.3.30学者面对面 0.2分
4.2023.6.6食品大讲堂第十七期 0.2分
5食品学院第十二届综述大赛 0.2分
6.2022年华南农业大学食品学院实验技能创新大赛 0.2分</t>
  </si>
  <si>
    <t>1.食品学院定向越野选拔赛 0.2分
2.2022年食品学院研究生乒乓球队选拔赛 0.2分
2022年食品学院研究生男子篮球队选拔赛 0.2分</t>
  </si>
  <si>
    <t>周凤龙</t>
  </si>
  <si>
    <t>（食品生物技术专题与研究进展86*2+食品微生物基因工程实验技术91*3+工业微生物育种98*2+现代农业创新与乡村振兴战略94*2+硕士生英语91*3+新时代中国特色社会主义理论与实践94*2+科研伦理与学术规范97*1+食品与健康及保健食品开发趋势专题92*2+食品加工与贮运专题89*3+食品质量安全控制与案例分析80*3+自然辩证法概论93*1）/24*0.2=18.09</t>
  </si>
  <si>
    <t>（1）  食品学院第12届综述大赛参与 0.2分（2）农产品加工产业发展现状与趋势 0.2分</t>
  </si>
  <si>
    <r>
      <rPr>
        <sz val="12"/>
        <rFont val="宋体"/>
        <charset val="134"/>
      </rPr>
      <t>（1）</t>
    </r>
    <r>
      <rPr>
        <sz val="12"/>
        <rFont val="Arial"/>
        <family val="2"/>
      </rPr>
      <t xml:space="preserve">	</t>
    </r>
    <r>
      <rPr>
        <sz val="12"/>
        <rFont val="宋体"/>
        <charset val="134"/>
      </rPr>
      <t>易班嘉年华定向越野活动一等奖1分
（2）2022年食品学院研究生男子篮球队选拔赛0.2分
（3）2022年食品学院研究生乒乓球队选拔0.2分</t>
    </r>
  </si>
  <si>
    <t>陈立平</t>
  </si>
  <si>
    <t>1.防电信诈骗讲座0.2分；2.心理健康讲座0.2分；    3.先进团支部0.25分</t>
  </si>
  <si>
    <t>食品添加剂研究专题90分（学分2）、现代仪器分析方法与原理93分（学分3）、实验动物学93分（学分2）、文献管理与信息分析（MOOC）97分（学分2）、高级食品化学88分（学分2）、食品加工与贮运专题90分（学分3）、试验设计与数据分析93分（学分2）、工程伦理88分（学分2）、硕士生英语90分（学分3）、自然辩证法概论92分（学分1）、新时代中国特色社会主义理论与实践93分（学分2）</t>
  </si>
  <si>
    <t xml:space="preserve">1.参与食品学院第12届综述大赛0.2分；    （2）参与学者面对面讲座0.2分；        （3）参与研究生学术论坛决赛0.2分； （4）参与农产品加工学术讲座0.2分； （5）参与专利辅导讲座0.2分 </t>
  </si>
  <si>
    <t xml:space="preserve">（1）参与食品学院院运会男子4*100米接力项目比赛0.2分；（2）参与食品学院乒乓球队选拔赛0.2分；
（3）参与食品学院男子篮球队选拔赛0.2分 </t>
  </si>
  <si>
    <t xml:space="preserve">（2）参与食品学院乒乓球队选拔赛0.2分；
（3）参与食品学院男子篮球队选拔赛0.2分 </t>
  </si>
  <si>
    <t>体育项目中接力比赛缺少证明材料</t>
  </si>
  <si>
    <t>陈宁</t>
  </si>
  <si>
    <t xml:space="preserve">（1）11月10日专利辅导讲座0.2分
（2）11月27日心理健康讲座0.2分
（3）二十大手账获奖加分一等奖0.4分
（4）4.20防电信诈骗讲座0.2分
（5）12.14农产品加工学术讲座0.2分
（6）6月6号食品大讲堂第十七期讲座0.2分
（7）先进团支部参学团员0.25分
</t>
  </si>
  <si>
    <t xml:space="preserve">
（2）11月27日心理健康讲座0.2分
（3）二十大手账获奖加分一等奖0.4分
（4）4.20防电信诈骗讲座0.2分
（6）6月6号食品大讲堂第十七期讲座0.2分
（7）先进团支部参学团员0.25分
</t>
  </si>
  <si>
    <t xml:space="preserve">（1）食品学院第十二届综述大赛 0.2 分
</t>
  </si>
  <si>
    <t>（1）食品学院第十二届综述大赛 0.2 分
（2）11月10日专利辅导讲座0.2分5）
（3）12.14农产品加工学术讲座0.2分</t>
  </si>
  <si>
    <t>食品学院2022年院运会提前赛0.2分</t>
  </si>
  <si>
    <t>11月10日专利辅导讲座属于和12.14农产品加工学术讲座学术或等</t>
  </si>
  <si>
    <t>李鹏儒</t>
  </si>
  <si>
    <t>（1）食品学院“先进团支部”班级 0.25分（2）4.20防电信诈骗讲座 0.2分</t>
  </si>
  <si>
    <t>工业微生物育种 97 2学分
食品科学与工程文献综述与专题讨论 86 2学分
食品质量安全检测新技术进展 94 2学分
研究生学术与职业素养讲座（MOOC） 88 3学分
食品加工与贮运专题 90 3学分
生物工程综合实验 98 3学分
试验设计与数据分析 91 2学分
工程伦理 92 2学分
硕士生英语 91 3学分
自然辩证法概论95 1学分
新时代中国特色社会主义理论与实践 94 2学分
微生物育种 97 2学分
食品科学与工程文献综述与专题讨论 86 2学分
食品质量安全检测新技术进展 94 2学分
研究生学术与职业素养讲座（MOOC） 88 3学分
食品加工与贮运专题 90 3学分
生物工程综合实验 98 3学分
试验设计与数据分析 91 2学分
工程伦理 92 2学分
硕士生英语 91 3学分
自然辩证法概论95 1学分
新时代中国特色社会主义理论与实践 94 2学分
工业微生物育种 97 2学分
食品科学与工程文献综述与专题讨论 86 2学分
食品质量安全检测新技术进展 94 2学分
研究生学术与职业素养讲座（MOOC） 88 3学分
食品加工与贮运专题 90 3学分
生物工程综合实验 98 3学分
试验设计与数据分析 91 2学分
工程伦理 92 2学分
硕士生英语 91 3学分
自然辩证法概论95 1学分
新时代中国特色社会主义理论与实践 94 2学分</t>
  </si>
  <si>
    <t xml:space="preserve">（1）食品学院第12届综述大赛参与 0.2分（2）12.14广东农产品加工产业发展讲座 0.2分（3）05.19营养讲座 0.2分(4）11.10专利辅导讲座 0.2分
</t>
  </si>
  <si>
    <t>（1）参加2022年食品学院研究生男子篮球队选拔赛 0.2分
（2）参加2022年食品学院研究生乒乓球队选拔赛 0.2分
（3）参与食品学院院运会4×100米预决赛 0.2分
（4）参与食品学院院运会男子引体向上项目比赛 0.2分</t>
  </si>
  <si>
    <t xml:space="preserve">（1）参加2022年食品学院研究生男子篮球队选拔赛 0.2分
（2）参加2022年食品学院研究生乒乓球队选拔赛 0.2分
（3）参与食品学院院运会4×100米预决赛 0.2分
</t>
  </si>
  <si>
    <t>任颖</t>
  </si>
  <si>
    <t>曹黎明</t>
  </si>
  <si>
    <r>
      <rPr>
        <sz val="12"/>
        <color rgb="FF000000"/>
        <rFont val="宋体"/>
        <charset val="134"/>
      </rPr>
      <t xml:space="preserve">(1)先进团支部 0.25分
（2）述职评议 0.2分
（3）班院联动 0.1分
（4）4.20防电信诈骗讲座0.2分
</t>
    </r>
    <r>
      <rPr>
        <sz val="12"/>
        <color rgb="FFFF0000"/>
        <rFont val="宋体"/>
        <charset val="134"/>
      </rPr>
      <t>（5）心理健康讲座 0.2分</t>
    </r>
    <r>
      <rPr>
        <sz val="12"/>
        <color rgb="FF000000"/>
        <rFont val="宋体"/>
        <charset val="134"/>
      </rPr>
      <t xml:space="preserve">
</t>
    </r>
    <r>
      <rPr>
        <sz val="12"/>
        <color rgb="FFFF0000"/>
        <rFont val="宋体"/>
        <charset val="134"/>
      </rPr>
      <t>（6）实验技能创新大赛 0.2分</t>
    </r>
  </si>
  <si>
    <r>
      <rPr>
        <sz val="12"/>
        <color rgb="FF000000"/>
        <rFont val="宋体"/>
        <charset val="134"/>
      </rPr>
      <t xml:space="preserve">(1)先进团支部 0.25分
（2）述职评议 0.2分
（3）班院联动 0.1分
（4）4.20防电信诈骗讲座0.2分
</t>
    </r>
    <r>
      <rPr>
        <sz val="12"/>
        <color rgb="FFFF0000"/>
        <rFont val="宋体"/>
        <charset val="134"/>
      </rPr>
      <t>（5）心理健康讲座 0.2分
（6）实验技能创新大赛 0.1分</t>
    </r>
  </si>
  <si>
    <r>
      <rPr>
        <sz val="12"/>
        <color rgb="FF000000"/>
        <rFont val="宋体"/>
        <charset val="134"/>
      </rPr>
      <t xml:space="preserve">(1)先进团支部 0.25分
（2）述职评议 0.2分
（3）班院联动 0.1分
（4）4.20防电信诈骗讲座0.2分
</t>
    </r>
    <r>
      <rPr>
        <sz val="12"/>
        <color rgb="FFFF0000"/>
        <rFont val="宋体"/>
        <charset val="134"/>
      </rPr>
      <t>（5）心理健康讲座 0.2分
（6）实验技能创新大赛 0.2分</t>
    </r>
    <r>
      <rPr>
        <sz val="12"/>
        <color rgb="FF000000"/>
        <rFont val="宋体"/>
        <charset val="134"/>
      </rPr>
      <t>（学术活动）</t>
    </r>
  </si>
  <si>
    <t>科研伦理与学术规范(MOOC) 学分1 成绩96
食品质量安全检测新技术进展 学分2 成绩83
信息检索与文献写作 学分1 成绩86
食品包装进展专题 学分2 成绩95
生物质材料专论 学分2 成绩95
食品加工与贮运专题 学分3 成绩89
生物工程综合实验 学分3 成绩96
试验设计与数据分析 学分2 成绩94
工程伦理 学分2 成绩94
硕士生英语 学分3 成绩92
自然辩证法概论 学分1 成绩95
新时代中国特色社会主义理论与实践 学分2 成绩95
（96*1+83*2+86*1+95*2+95*2+89*3+96*3+94*2+94*2+92*3+95*1+95*2）/24*0.2=18.5</t>
  </si>
  <si>
    <r>
      <rPr>
        <sz val="12"/>
        <color rgb="FF000000"/>
        <rFont val="宋体"/>
        <charset val="134"/>
      </rPr>
      <t>（1）食品学院综述大赛参与 0.2分
（2）0519学术讲座 0.2分
（3）2022年12月14日广东农产品加工产业发展现状与趋势 0.2分
（</t>
    </r>
    <r>
      <rPr>
        <sz val="12"/>
        <color rgb="FFFF0000"/>
        <rFont val="宋体"/>
        <charset val="134"/>
      </rPr>
      <t>4）2022年11月27日心理健康讲座0.2</t>
    </r>
    <r>
      <rPr>
        <sz val="12"/>
        <color rgb="FF000000"/>
        <rFont val="宋体"/>
        <charset val="134"/>
      </rPr>
      <t xml:space="preserve">
</t>
    </r>
  </si>
  <si>
    <t xml:space="preserve">（1）食品学院综述大赛参与 0.2分
（2）0519学术讲座 0.2分
（3）2022年12月14日广东农产品加工产业发展现状与趋势 0.2分
</t>
  </si>
  <si>
    <t>20.45-0.3</t>
  </si>
  <si>
    <t>1.2022年华南农业大学实验技能创新大赛参与分0.1 2.2022年11月27日心理健康讲座0.2重复加分</t>
  </si>
  <si>
    <t>徐嘉欣</t>
  </si>
  <si>
    <t>1.二十大手账创作比赛一等奖 0.4
2.心理健康讲座 0.2
3.电信网络诈骗宣讲会 0.2
4.班级先进团支部 0.25</t>
  </si>
  <si>
    <t>1. 食品营养与功能性食品研究专题（综合 87，学分 2）
2. 高级食品化学（综合 90，学分 2）
3. 食品与健康及保健食品开发趋势专题（综合 95，学分 2）
4. 研究生学术与职业素养讲座（MOOC）（综合 89，学分 3）
5. 食品加工与贮运专题（综合 92，学分 3）
6. 食品质量安全控制与案例分析（综合 84，学分 3）
7. 现代农业创新与乡村振兴战略（综合 98，学分 2）
8. 硕士生英语（综合 90，学分 3）
9. 自然辩证法概论（综合 91，学分 1）
10. 新时代中国特色社会主义理论与实践（综合 92，学分 2）
11. 科研伦理与学术规范（MOOC）（综合 91，学分 1）</t>
  </si>
  <si>
    <t>1.参与第十二届综述大赛 0.2
2.农产品加工学术讲座 0.2
3.专利辅导讲座 0.2</t>
  </si>
  <si>
    <t>1.参与校乒乓球选拔赛 0.2 分
2. 线上文体打卡 0.2</t>
  </si>
  <si>
    <t>二十大手账创作比赛一等奖加0.5分，线上文体打卡属于思想道德品质</t>
  </si>
  <si>
    <t>韩金治</t>
  </si>
  <si>
    <t>（1）2022-2023 学年先进团支部团员 0.25 分
（2）2022 年 10 月 24 日-11 月 6 日书画大赛活动 0.2 分
（3）2022 年 11 月 27 日心理健康讲座 0.2 分
（4）2022 年 12 月 14 日广东农产品加工产业发展现状与趋势讲座 0.2
分
（5）2023 年 4 月 20 日防电信网络诈骗研究生专场宣讲会 0.2 分</t>
  </si>
  <si>
    <t>食品科学与工程文献综述与专题讨论 98 学分 2
实验动物学 92 学分 2
研究生学术与职业素养讲座 88 学分 3
工程伦理 93 学分 2
硕士生英语 93 学分 3
新时代中国特色社会主义理论与实践 95 学分 2
食品质量安全检测技术进展 93 学分 2
试验设计与数据分析 90 学分 2
自然辩证法概论 95 学分 1
食品加工与贮运专题 91 学分 3
生物工程综合实验 96 学分 3</t>
  </si>
  <si>
    <t>食品学院第十二届综述大赛参赛 0.2分</t>
  </si>
  <si>
    <t>（1）参与食品学院院运会女子跳远 0.2 分；
（2）参与食品学院院运会乒乓球队选拔 0.2 分；</t>
  </si>
  <si>
    <t>刘正才</t>
  </si>
  <si>
    <t>（1）参加食品学院“四院联合心理知识竞赛”活动1次  0.2分；
（2）参加研究生线上宿舍打卡活动1次 0.2分；
（3）参加4.20防电信诈骗讲座1次 0.2分
（4）班级评为“先进团支部”集体加0.25分</t>
  </si>
  <si>
    <t>（1）发酵工程93分（学分：3）
（2）工业微生物育种98（学分：2）
（3）食品与健康及保健食品开发趋势专题93（学分：2）
（4）科学研究方法与论文写作(MOOC)94（学分：2）
（5）食品加工与贮运专题90（学分：3）
（6）食品质量安全控制与案例分析90（学分：3）
（7）现代农业创新与乡村振兴战略97（学分：2）
（8）硕士生英语90（学分：3）
（9）自然辩证法概论92（学分：1）
（10）新时代中国特色社会主义理论与实践92（学分：2）
（11）科研伦理与学术规范（MOOC）92（学分：1）
学习成绩：
93*3+98*2+93*2+94*2+90*3+90*3+97*2+90*3+92*1+92*2+92*1=2221
总学分：24
绩点平均分：92.54
绩点平均分*0.2：18.51</t>
  </si>
  <si>
    <t>（1）参加关于2023年3月15日“3.15学者面对面”讲座1次 0.2分；
（2）参加文献综述大赛写作指导讲座活动1次 0.2分
（3）参加食品学院第十二届综述大赛1次0.2分</t>
  </si>
  <si>
    <t>（3）参与食品学院研究乒乓球球队选拔赛0.3分</t>
  </si>
  <si>
    <t>（3）参与食品学院研究乒乓球球队选拔赛0.2分</t>
  </si>
  <si>
    <t>王嘉炜</t>
  </si>
  <si>
    <t>（1）防电信诈骗讲座0.2分；（2）参加线上文体打卡活动1次 0.2分；（3）食品安全科普大赛观众0.2分（4）先进团支部0.25分</t>
  </si>
  <si>
    <t>1）食品添加剂研究专题 2学分 89；2）高级食品化学 2学分 85分；
3）现代仪器分析方法与原理 3学分 90分；
4）实验动物学 2学分 92分；5）文献管理与信息分析(MOOC) 2学分 96分；6）食品加工与贮运专题 3学分 96分；
7）食品质量安全控制与案例分析 3学分 80分；
8）现代农业创新与乡村振兴战略 2学分 94分；
9）硕士生英语 3学分 89分；
10）自然辩证法概论 1学分 92分；
11）新时代中国特色社会主义理论与实践 2学分 91分；
12）科研伦理与学术规范(MOOC) 1学分 95分；</t>
  </si>
  <si>
    <t>（1）3月30日学者面对面讲座0.2分；（2）食品学院第十二届综述大赛参与0.2分 ；（3）食品大讲堂第十七期0.2分；（4）研究生学生论坛决赛观众0.2分</t>
  </si>
  <si>
    <t>（1）参与食品学院院运会立定跳远项目比赛0.2分；（2）参与食品学院乒乓球队选拔赛0.2分；（3）参与食品学院篮球队队选拔赛0.2分</t>
  </si>
  <si>
    <t>艺术团只有负责人加分</t>
  </si>
  <si>
    <t>吕敏</t>
  </si>
  <si>
    <t>1.45-0.3</t>
  </si>
  <si>
    <r>
      <rPr>
        <sz val="12"/>
        <color theme="1"/>
        <rFont val="宋体"/>
        <charset val="134"/>
      </rPr>
      <t xml:space="preserve">（1）2022-2023食品学院研究生“青年大学习”先进团支部 0.25分 
（2）参与2023年4月23日防电信网络诈骗研究生专场宣讲 0.2分 
（3）参加2023年4月27日食品安全科普作品创作大赛（决赛） 0.2分
（4）参加2023年6月1日2022级硕士8班燕山清扫活动 0.1分
（5）参加2022年末疫情研究生线上打卡 0.2分
</t>
    </r>
    <r>
      <rPr>
        <sz val="12"/>
        <color rgb="FFFF0000"/>
        <rFont val="宋体"/>
        <charset val="134"/>
      </rPr>
      <t>（6）第94期积极分子督导员0.5</t>
    </r>
  </si>
  <si>
    <r>
      <rPr>
        <sz val="12"/>
        <color theme="1"/>
        <rFont val="宋体"/>
        <charset val="134"/>
      </rPr>
      <t xml:space="preserve">（1）2022-2023食品学院研究生“青年大学习”先进团支部 0.25分 
（2）参与2023年4月23日防电信网络诈骗研究生专场宣讲 0.2分 
（3）参加2023年4月27日食品安全科普作品创作大赛（决赛） 0.2分
（4）参加2023年6月1日2022级硕士8班燕山清扫活动 0.1分
</t>
    </r>
    <r>
      <rPr>
        <sz val="12"/>
        <rFont val="宋体"/>
        <charset val="134"/>
      </rPr>
      <t>（5）参加2022年末疫情研究生线上打卡 0.2分</t>
    </r>
    <r>
      <rPr>
        <sz val="12"/>
        <color rgb="FFFF0000"/>
        <rFont val="宋体"/>
        <charset val="134"/>
      </rPr>
      <t xml:space="preserve">
（6）第94期积极分子督导员0.2</t>
    </r>
  </si>
  <si>
    <t xml:space="preserve">（1）仪器分析：3学分，成绩92分
（2）信息检索与文献写作：1学分，成绩93分
（3）试验设计与数据分析：2学分，成绩94分
（4）研究生学术与职业素养讲座（MOOC）：3学分，成绩88分
（5）食品加工与贮运专题：3学分，成绩89分
（6）食品质量安全控制与案例分析：3学分，成绩87分
（7）现代农业创新与乡村振兴战略：2学分，成绩95分
（8）硕士生英语：3学分，成绩90分
（9）自然辩证法概论：1学分，成绩95分
（10）新时代中国特色社会主义理论与实践：2学分，成绩93分
（11）科研伦理与学术规范（MOOC）:1学分，成绩95分 
 总学分：24 </t>
  </si>
  <si>
    <t>（1）参与2022年12月24日广东农产品加工产业发展现状与趋势讲座 0.2分
（2）参与2023年4月参与食品学院第十二届研究生文献综述大赛 0.2分</t>
  </si>
  <si>
    <t>（1）参与2023年华南农业大学第二期荧光校园跑  0.2分；
（2）参与2023年华南农业大学研究生趣味运动会  0.2分</t>
  </si>
  <si>
    <t>20..16</t>
  </si>
  <si>
    <t>第95期积极分子督导员 0.2/次 加到学生工作，需要开证明</t>
  </si>
  <si>
    <t>塔滨月</t>
  </si>
  <si>
    <t>1.反诈骗研究生专场宣讲会 0.2分，2.心理健康讲座 0.2分，3.先进团支部 0.2分，4.学习二十大、永远跟党走、奋进新征程手账活动 0.2分，5.参演公共管理学院毕业晚会 0.2分，6.参演风景园林学院毕业晚会0.2分，</t>
  </si>
  <si>
    <t>1.反诈骗研究生专场宣讲会 0.2分，2.心理健康讲座 0.2分，3.先进团支部 0.25分，4.学习二十大、永远跟党走、奋进新征程手账活动 0.2分，5.参演公共管理学院毕业晚会 0.2分，6.参演风景园林学院毕业晚会0.2分，7.音乐打卡 0.2</t>
  </si>
  <si>
    <t>食品与健康及保健食品开发趋势专题，学分2，成绩89；信息检索与文献写作学分1，成绩；食品添加剂研究专题学分2，成绩89；功能性食品评价学学分1，成绩90；研究生学术与职业素养讲座（MOOC）学分3，成绩88；高级食品化学学分2，成绩92；食品加工与贮运专题学分3，成绩89；试验设计与数据分析学分2，成绩92；工程伦理学分2，成绩88；硕士生英语学分3，成绩91；马克思主义与社会科学方法论学分1，成绩84；新时代中国特色社会主义理论与实践学分2，成绩93。</t>
  </si>
  <si>
    <t>1.食品学院综述大赛参与 0.2分，2.学术讲座0.2分，3.学术讲座 0.2分，共计0.6分。</t>
  </si>
  <si>
    <t>1.参加乒乓球队选拔赛 0.2，2.参加体育音乐打卡 0.2，共0.4分。</t>
  </si>
  <si>
    <t>1.参加乒乓球队选拔赛 0.2，</t>
  </si>
  <si>
    <t>先进团支部加0.25分；队员不加分、线上打卡同一活动只算一次，音乐打卡属于集体活动分</t>
  </si>
  <si>
    <t>周倩</t>
  </si>
  <si>
    <t>（1）参加广东农产品发展现状与趋势讲座1次 0.2分；
（2）参加2022年11月27日心理健康讲座1次 0.2分；
（3）参加4.20防电信诈骗讲座1次 0.2分；
（4）参加23界华南农业大学膳食管理委员会“光盘行动”竞答 0.2分</t>
  </si>
  <si>
    <t>未来食品发展专题 2 92；工程伦理 2 92；硕士生英语 3 91；时代中国特色社会主义理论与实践 2 94；食品加工新技术研究与新产品研发专题 2 83；食品营养与功能食品研究专题 2 88；食品加工过程模拟-优化-控制 3 90；试验设计与数据分析 2 90；马克思主义与社会科学方法论 1 87；食品加工与贮运专题 3 89；高级食品化学 2 88；总学分24分；平均绩点：89.63分；学习成绩得分：17.93分；</t>
  </si>
  <si>
    <t>（1）参与食品学院第十二届综述大赛参 0.2分；
（2）参与广东省食品学会获“2022年广东省食品学会年会优秀论文奖”，该奖是广东省食品学会科学技术奖之一 10分；
（3）参加合理膳食 健康人生讲座1次 0.2分；</t>
  </si>
  <si>
    <t>缺检索证明</t>
  </si>
  <si>
    <t>（1）参与食品学院第十二届综述大赛参 0.2分；
（2）参加合理膳食 健康人生讲座1次 0.2分；</t>
  </si>
  <si>
    <t>（1）参与食品学院院运会跳远项目比赛  0.2分； 
（2）参与食品学院院乒乓球选拔项目比赛  0.2分； 
（3）参与食品学院院篮球选拔项目比赛  0.2分； 
（4）参与“线上文体打卡活动”  0.2分；
（5）参与2023易班定向越野活动  0.2分；</t>
  </si>
  <si>
    <t>叶国良</t>
  </si>
  <si>
    <t>（1）2023.3.10学者面对面活动 0.2分；（2）2022.4.20防电信网络诈骗研究生专场宣讲会 0.2分；（3）2022-2023食品学院研究生“青年大学习”先进团支部 0.25分</t>
  </si>
  <si>
    <t xml:space="preserve">
食品营养与功能性食品专题，87分；食品微生物学进展专题，84分；工业微生物育种，98；生物工程下游技术，93分；文献管理与信息分析（MOCC），88分；食品加工与贮运专题，94分；食品质量安全控制与案例分析，82分；现代农业创新与乡村振兴战略，96分；硕士生英语，90分；自然辩证法概论，95分；新时代中国特色社会主义理论与实践，89分；科研理论与学术规范（MOCC），94      硕士平均学分绩点90.4*0.2=18.08                               </t>
  </si>
  <si>
    <t>（1）食品学院第12届综述大赛参与 0.2分；（2）第十七期食品大讲堂 0.2分；（3）2022.11.10专利辅导讲座 0.2分；（4）2022年食品学院实验技能创新大赛 0.1分</t>
  </si>
  <si>
    <r>
      <rPr>
        <sz val="12"/>
        <color theme="1"/>
        <rFont val="宋体"/>
        <charset val="134"/>
      </rPr>
      <t>（1）食品学院第12届综述大赛参与 0.2分；（2）第十七期食品大讲堂 0.2分；（3）2022.11.10专利辅导讲座 0.2分；</t>
    </r>
    <r>
      <rPr>
        <sz val="12"/>
        <color rgb="FFFF0000"/>
        <rFont val="宋体"/>
        <charset val="134"/>
      </rPr>
      <t>（4）2022年食品学院实验技能创新大赛 0.2分</t>
    </r>
  </si>
  <si>
    <t>1.食品学院定向越野选拔赛0.22.男子篮球选拔赛0.2 3.乒乓球选拔赛0.2</t>
  </si>
  <si>
    <t>（4）2022年食品学院实验技能创新大赛 0.2分</t>
  </si>
  <si>
    <t>20223185017</t>
  </si>
  <si>
    <t>洪凤仪</t>
  </si>
  <si>
    <t>院级先进团支部 0.25分</t>
  </si>
  <si>
    <t>《研究生学习适应与发展》95分 2学分
《科学研究方法与论文写作（MOOC）》94分 2学分
《信息检索与文献写作》92分 1学分
《食品添加剂研究专题》87分 2学分
《实验动物学》93分 2学分
《高级食品化学》92分 2学分
《食品加工与贮运专题》94分 3学分
《试验设计与数据分析》92分2学分
《工程伦理》93分 2学分
《硕士生英语》93分 3学分
《自然辩证法概论》95分 1学分
《新时代中国特色社会主义理论与实践》94分 2学分
绩点平均分：92.83
学习成绩得分：18.57</t>
  </si>
  <si>
    <t>（1）食品学院第12届综述大赛参与 0.2分    （2）2022年11月10日专利辅导讲座参与 0.2分  （3）2022年11月27日心理健康讲座参与 0.2分 （4）2023年3月15日学者面对面讲座参与 0.2分 （5）2023年4月20日防电信诈骗讲座参与0.2分</t>
  </si>
  <si>
    <t xml:space="preserve">（1）食品学院第12届综述大赛参与 0.2分    （2）2022年11月10日专利辅导讲座参与 0.2分  （3）2022年11月27日心理健康讲座参与 0.2分 </t>
  </si>
  <si>
    <t>（1）2022年女子篮球选拔赛参与 0.2分
（2）2022年乒乓球队选拔赛参与 0.2分</t>
  </si>
  <si>
    <t>科研成果中的（3）、（4）属于集体活动</t>
  </si>
  <si>
    <t>韩俊燃</t>
  </si>
  <si>
    <t>院班联动—2022级硕士8班燕山清扫活动：0.1；关于2023年4月20日防电信网络诈骗研究生专场宣讲会：0.2；先进团支部加分：0.25</t>
  </si>
  <si>
    <r>
      <rPr>
        <sz val="12"/>
        <color theme="1"/>
        <rFont val="宋体"/>
        <charset val="134"/>
      </rPr>
      <t>天然产物化学：成绩</t>
    </r>
    <r>
      <rPr>
        <sz val="12"/>
        <color rgb="FF000000"/>
        <rFont val="宋体"/>
        <charset val="134"/>
      </rPr>
      <t>83，学分2；食品营养与功能性食品研究专题：成绩84，学分2；食品微生物基因工程实验技术：成绩89，学分3；信息检索与文献写作：成绩91，学分1；功能性食品评价学：成绩90，学分1；食品加工与贮运专题：成绩87，学分3，试验设计与数据分析：成绩93，学分2；高级食品化学：成绩90，学分2；工程伦理：成绩88，学分2；硕士生英语：成绩90，学分3；自然辩证法概论：成绩92，学分1；新时代中国特色社会主义理论与实践：成绩97，学分2. 得绩点平均分为89.21；89.21*0.2=17.84</t>
    </r>
  </si>
  <si>
    <r>
      <rPr>
        <sz val="12"/>
        <color theme="1"/>
        <rFont val="宋体"/>
        <charset val="134"/>
      </rPr>
      <t>关于2022年12月14日广东农产品加工产业发展现状与趋势讲座：0.2；第十七期食品大讲堂（2023.6.06）：0.2；研究生学术论坛决赛：0.2</t>
    </r>
    <r>
      <rPr>
        <sz val="12"/>
        <color rgb="FFFF0000"/>
        <rFont val="宋体"/>
        <charset val="134"/>
      </rPr>
      <t>；2022年华南农业大学实验技能创新大赛：0.2</t>
    </r>
  </si>
  <si>
    <r>
      <rPr>
        <sz val="12"/>
        <color theme="1"/>
        <rFont val="宋体"/>
        <charset val="134"/>
      </rPr>
      <t>关于2022年12月14日广东农产品加工产业发展现状与趋势讲座：0.2；第十七期食品大讲堂（2023.6.06）：0.2；研究生学术论坛决赛：0.2；</t>
    </r>
    <r>
      <rPr>
        <sz val="12"/>
        <color rgb="FFFF0000"/>
        <rFont val="宋体"/>
        <charset val="134"/>
      </rPr>
      <t>2022年华南农业大学实验技能创新大赛：0.1</t>
    </r>
  </si>
  <si>
    <r>
      <rPr>
        <sz val="12"/>
        <color theme="1"/>
        <rFont val="宋体"/>
        <charset val="134"/>
      </rPr>
      <t>关于2022年12月14日广东农产品加工产业发展现状与趋势讲座：0.2；第十七期食品大讲堂（2023.6.06）：0.2；研究生学术论坛决赛：0.2；</t>
    </r>
    <r>
      <rPr>
        <sz val="12"/>
        <color rgb="FFFF0000"/>
        <rFont val="宋体"/>
        <charset val="134"/>
      </rPr>
      <t>2022年华南农业大学实验技能创新大赛：0.2</t>
    </r>
  </si>
  <si>
    <t>食品学院院运会径赛：女子200米预决赛：0.3；趣味运动会第二期：0.2；定向越野初赛 男女团体赛：0.2</t>
  </si>
  <si>
    <t>2022年华南农业大学实验技能创新大赛参与分0.1</t>
  </si>
  <si>
    <t>20223141057</t>
  </si>
  <si>
    <t>孙轶帆</t>
  </si>
  <si>
    <t>18296742881</t>
  </si>
  <si>
    <r>
      <rPr>
        <sz val="12"/>
        <color theme="1"/>
        <rFont val="宋体"/>
        <charset val="134"/>
      </rPr>
      <t>（1） 参加四院联合心理知识竞赛0.2分（2） 食品学院综述大赛参与 0.2分（3） 先进团支部0.25分（4） 防诈骗宣讲0.2分（5） 参加手账创作优秀奖</t>
    </r>
    <r>
      <rPr>
        <strike/>
        <sz val="12"/>
        <color theme="1"/>
        <rFont val="宋体"/>
        <charset val="134"/>
      </rPr>
      <t>0.15分；</t>
    </r>
    <r>
      <rPr>
        <sz val="12"/>
        <color rgb="FFFF0000"/>
        <rFont val="宋体"/>
        <charset val="134"/>
      </rPr>
      <t>0.2分</t>
    </r>
    <r>
      <rPr>
        <sz val="12"/>
        <color theme="1"/>
        <rFont val="宋体"/>
        <charset val="134"/>
      </rPr>
      <t xml:space="preserve">
（6） 参加文献综述大赛写作指导讲座0.2分
</t>
    </r>
  </si>
  <si>
    <t>17.53分</t>
  </si>
  <si>
    <t xml:space="preserve">（1） 食品加工过程模拟-优化-控制 86分；3分（2） 生物工程下游技术85分；2分（3） 食品质量安全检测新技术进展88分；2分（4） 文献管理与信息分析（MOOC）81分；2分（5） 食品加工与贮运专题89分；3分（6） 食品质量安全控制与案例分析85分；3分（7） 现代农业创新与乡村振兴战略94分；2分（8） 硕士生英语90分；3分（9） 自然辩证法概论92分；1分（10） 新时代中国特色社会主义理论与实践93分；2分（11） 科研伦理与学术规范（MOOC）88分；1分
学习成绩：17.53分
</t>
  </si>
  <si>
    <t>（1）参加学者面对面讲座0.2分（2）参加文献综述大赛写作指导讲座0.2分</t>
  </si>
  <si>
    <r>
      <rPr>
        <sz val="12"/>
        <color theme="1"/>
        <rFont val="宋体"/>
        <charset val="134"/>
      </rPr>
      <t>（1） 参加院运会女子铅球</t>
    </r>
    <r>
      <rPr>
        <strike/>
        <sz val="12"/>
        <color theme="1"/>
        <rFont val="宋体"/>
        <charset val="134"/>
      </rPr>
      <t>0.2分；</t>
    </r>
    <r>
      <rPr>
        <strike/>
        <sz val="12"/>
        <color rgb="FFFF0000"/>
        <rFont val="宋体"/>
        <charset val="134"/>
      </rPr>
      <t>0.3分</t>
    </r>
    <r>
      <rPr>
        <sz val="12"/>
        <color theme="1"/>
        <rFont val="宋体"/>
        <charset val="134"/>
      </rPr>
      <t>（2） 乒乓球选拔比赛0.2分</t>
    </r>
    <r>
      <rPr>
        <strike/>
        <sz val="12"/>
        <color theme="1"/>
        <rFont val="宋体"/>
        <charset val="134"/>
      </rPr>
      <t>（3）参加手账创作优秀奖0.15分；</t>
    </r>
    <r>
      <rPr>
        <strike/>
        <sz val="12"/>
        <color rgb="FFFF0000"/>
        <rFont val="宋体"/>
        <charset val="134"/>
      </rPr>
      <t>重复加分</t>
    </r>
    <r>
      <rPr>
        <sz val="12"/>
        <color theme="1"/>
        <rFont val="宋体"/>
        <charset val="134"/>
      </rPr>
      <t>（4）参加校级趣味运动会获优秀奖</t>
    </r>
    <r>
      <rPr>
        <strike/>
        <sz val="12"/>
        <color theme="1"/>
        <rFont val="宋体"/>
        <charset val="134"/>
      </rPr>
      <t>0.3分；</t>
    </r>
    <r>
      <rPr>
        <sz val="12"/>
        <color rgb="FFFF0000"/>
        <rFont val="宋体"/>
        <charset val="134"/>
      </rPr>
      <t>0.2分</t>
    </r>
    <r>
      <rPr>
        <sz val="12"/>
        <color theme="1"/>
        <rFont val="宋体"/>
        <charset val="134"/>
      </rPr>
      <t xml:space="preserve">
</t>
    </r>
  </si>
  <si>
    <t xml:space="preserve">（1） 参加院运会女子铅球0.2分（2） 乒乓球选拔比赛0.2分（3）参加手账创作优秀奖0.15分（4）参加校级趣味运动会获优秀奖0.3分
</t>
  </si>
  <si>
    <r>
      <rPr>
        <sz val="12"/>
        <color theme="1"/>
        <rFont val="宋体"/>
        <charset val="134"/>
      </rPr>
      <t>（1） 参加院运会女子铅球</t>
    </r>
    <r>
      <rPr>
        <strike/>
        <sz val="12"/>
        <color theme="1"/>
        <rFont val="宋体"/>
        <charset val="134"/>
      </rPr>
      <t>0.2分；</t>
    </r>
    <r>
      <rPr>
        <sz val="12"/>
        <color theme="1"/>
        <rFont val="宋体"/>
        <charset val="134"/>
      </rPr>
      <t>（2） 乒乓球选拔比赛0.2分（4）参加校级趣味运动会获优秀奖</t>
    </r>
    <r>
      <rPr>
        <strike/>
        <sz val="12"/>
        <color theme="1"/>
        <rFont val="宋体"/>
        <charset val="134"/>
      </rPr>
      <t>0.3分；</t>
    </r>
    <r>
      <rPr>
        <sz val="12"/>
        <color theme="1"/>
        <rFont val="宋体"/>
        <charset val="134"/>
      </rPr>
      <t xml:space="preserve">
</t>
    </r>
  </si>
  <si>
    <t>19.58分</t>
  </si>
  <si>
    <t>20223141019</t>
  </si>
  <si>
    <t>黄颖茵</t>
  </si>
  <si>
    <t>19927535603</t>
  </si>
  <si>
    <r>
      <rPr>
        <sz val="12"/>
        <color theme="1"/>
        <rFont val="宋体"/>
        <charset val="134"/>
      </rPr>
      <t xml:space="preserve">（1）2023年4月20日防电信网络诈骗研究生专场宣讲会 0.2分
（2）党的二十大笔记优秀奖 </t>
    </r>
    <r>
      <rPr>
        <strike/>
        <sz val="12"/>
        <color theme="1"/>
        <rFont val="宋体"/>
        <charset val="134"/>
      </rPr>
      <t xml:space="preserve"> 0.1分；</t>
    </r>
    <r>
      <rPr>
        <sz val="12"/>
        <color rgb="FFFF0000"/>
        <rFont val="宋体"/>
        <charset val="134"/>
      </rPr>
      <t>0.2分</t>
    </r>
    <r>
      <rPr>
        <sz val="12"/>
        <color theme="1"/>
        <rFont val="宋体"/>
        <charset val="134"/>
      </rPr>
      <t xml:space="preserve">
（3）2022年11月27日心理健康讲座 0.2分
（4）先进团支部班级 0.25分</t>
    </r>
  </si>
  <si>
    <r>
      <rPr>
        <sz val="12"/>
        <color theme="1"/>
        <rFont val="宋体"/>
        <charset val="134"/>
      </rPr>
      <t xml:space="preserve">（1）2023年4月20日防电信网络诈骗研究生专场宣讲会 0.2分
（2）党的二十大笔记优秀奖 </t>
    </r>
    <r>
      <rPr>
        <sz val="12"/>
        <color rgb="FFFF0000"/>
        <rFont val="宋体"/>
        <charset val="134"/>
      </rPr>
      <t>0.2分</t>
    </r>
    <r>
      <rPr>
        <sz val="12"/>
        <color theme="1"/>
        <rFont val="宋体"/>
        <charset val="134"/>
      </rPr>
      <t xml:space="preserve">
（3）2022年11月27日心理健康讲座 0.2分
（4）先进团支部班级 0.25分</t>
    </r>
  </si>
  <si>
    <t>蛋白质结构与功能 1 92
食品微生物基因工程实验技术 3 94
食品质量安全检测新技术进展 2 93
未来食品发展专题 2 93
文献管理与信息分析（MOOC） 2 98
食品加工与贮运专题 3 90
食品质量安全控制与案例分析 3 90
现代农业创新与乡村振兴战略 2 95
硕士生英语 3 90
马克思主义与社会科学方法论 1 93
新时代中国特色社会主义理论与实践 2 93
科研伦理与学术规范（MOOC） 1 91
绩点=92.48，学习成绩=绩点×0.2=18.50</t>
  </si>
  <si>
    <t>（1）食品学院第十二届综述大赛参赛 0.2分
（2）2022年12月14日广东农产品加工产业发展现状与趋势讲座名单 0.2分</t>
  </si>
  <si>
    <r>
      <rPr>
        <sz val="12"/>
        <color theme="1"/>
        <rFont val="宋体"/>
        <charset val="134"/>
      </rPr>
      <t>（1）2023年4月9日举行了易班嘉年华定向越野活动</t>
    </r>
    <r>
      <rPr>
        <sz val="12"/>
        <color rgb="FFFF0000"/>
        <rFont val="宋体"/>
        <charset val="134"/>
      </rPr>
      <t xml:space="preserve"> </t>
    </r>
    <r>
      <rPr>
        <strike/>
        <sz val="12"/>
        <color rgb="FFFF0000"/>
        <rFont val="宋体"/>
        <charset val="134"/>
      </rPr>
      <t>0.2分</t>
    </r>
    <r>
      <rPr>
        <sz val="12"/>
        <color rgb="FFFF0000"/>
        <rFont val="宋体"/>
        <charset val="134"/>
      </rPr>
      <t>；</t>
    </r>
  </si>
  <si>
    <t>（1）2023年4月9日举行了易班嘉年华定向越野活动 0.2分</t>
  </si>
  <si>
    <r>
      <rPr>
        <sz val="12"/>
        <color theme="1"/>
        <rFont val="宋体"/>
        <charset val="134"/>
      </rPr>
      <t>（1）2023年4月9日举行了易班嘉年华定向越野活动</t>
    </r>
    <r>
      <rPr>
        <sz val="12"/>
        <color rgb="FFFF0000"/>
        <rFont val="宋体"/>
        <charset val="134"/>
      </rPr>
      <t xml:space="preserve"> 0.2分；</t>
    </r>
  </si>
  <si>
    <t>杨雯雯</t>
  </si>
  <si>
    <t>参加“光盘行动”知识竞赛1次 0.2分；参与燕山清扫活动1次0.1分；；防电信网络诈骗研究生专场宣讲会 0.2分</t>
  </si>
  <si>
    <t>高级食品化学                           87 2分；食品质量安全检测新技术进展86 2分；食品与健康及保健食品开发趋势89 2分；智能制造与食品加工 88                  1分；食品包装进展专题93 2分；食品加工与贮运专题 91 3分；食品质量安全控制与案例分析 85          3分；现代农业创新与乡村振兴战略95 2分；硕士生英语88 3分；马克思主义与社会科学方法论84 1分；新时代中国特色社会主义理论与实践93 2分；科研伦理与学术规范(MOOC）92 1分</t>
  </si>
  <si>
    <t xml:space="preserve"> 1.2分-0.2</t>
  </si>
  <si>
    <t>食品学院第12届综述大赛参与 0.2分；参与第十一届中国TRIZ杯创新方法大赛华南农业大学校选赛三等奖 0.8分；参与第十一届中国TRIZ杯创新方法大赛华南农业大学校选赛 0.2分</t>
  </si>
  <si>
    <r>
      <rPr>
        <sz val="12"/>
        <color theme="1"/>
        <rFont val="宋体"/>
        <charset val="134"/>
      </rPr>
      <t>食品学院第12届综述大赛参与 0.2分；参与第十一届中国TRIZ杯创新方法大赛华南农业大学校选赛三等奖 0.8分；</t>
    </r>
    <r>
      <rPr>
        <sz val="12"/>
        <color rgb="FFFF0000"/>
        <rFont val="宋体"/>
        <charset val="134"/>
      </rPr>
      <t>参与第十一届中国TRIZ杯创新方法大赛华南农业大学校选赛 0.2分</t>
    </r>
  </si>
  <si>
    <t xml:space="preserve"> 0.4；</t>
  </si>
  <si>
    <t xml:space="preserve">参与食品学院趣味运动会项目比赛  0.2分；研究生女子篮球选拔赛 0.2分      </t>
  </si>
  <si>
    <t>参加比赛与观看比赛同一比赛只加最高项</t>
  </si>
  <si>
    <t>刘谊仙</t>
  </si>
  <si>
    <t>1、第94期入党积极分子培训督导员＋ 0.5分 
2、先进团支部＋ 0.25分</t>
  </si>
  <si>
    <t>1、第94期入党积极分子培训督导员＋ 0.2分 
2、先进团支部＋ 0.25分</t>
  </si>
  <si>
    <t>1、食品微生物基因工程实验技术3分 90
2、食品工业新技术设备 2分 88
3、食品质量安全检测新技术进展2分 86
4、网络信息资源檢素与利用1分 82
5、研究生的压力应对与健康心理(MOOC) 1分 90
6、食品加工与贮运专题 3分 91
7、食品质量安全控制与案例分析 3分 85
8、现代农业创新与乡村振兴战略 2分 96
9、硕士生英语 3分 90
10、自然辩证法摡论 1分 91
11、新时代中国特色社会主义理论与实践 2分 91
12、科研伦理与学术规范（MOOC) 1分 89</t>
  </si>
  <si>
    <t>1、食品学院第十二届综述大赛参与＋ 0.2分
2、农场品加工学术讲座 0.2分
3、心理健康讲座 0.2分</t>
  </si>
  <si>
    <t>1、参与食品学院院运会女子800项目比赛第七名＋ 0.4分； 
2、定向越野 ＋0.2分
3、2022年食品学院乒乓球队选拔赛＋0.2分</t>
  </si>
  <si>
    <t>蒋婷婷</t>
  </si>
  <si>
    <t>（1）参加2022年11月27日心理健康讲座 0.2分。
（2）参加2022年11月10日专利辅导讲座0.2分 。
（3）为2022-2023学年食品学院研究生“青年大学习”先进团支部成员，加0.25分
（4）为2022-2023年食品学院先进党支部成员，加0.25分。</t>
  </si>
  <si>
    <t>18.184分</t>
  </si>
  <si>
    <r>
      <rPr>
        <sz val="12"/>
        <color theme="1"/>
        <rFont val="宋体"/>
        <charset val="134"/>
      </rPr>
      <t>0.7分</t>
    </r>
    <r>
      <rPr>
        <sz val="12"/>
        <color rgb="FFFF0000"/>
        <rFont val="宋体"/>
        <charset val="134"/>
      </rPr>
      <t>0.2</t>
    </r>
  </si>
  <si>
    <r>
      <rPr>
        <sz val="12"/>
        <color theme="1"/>
        <rFont val="宋体"/>
        <charset val="134"/>
      </rPr>
      <t>（1）参加华南农业大学2022年“创客杯”大学生创新创业大赛院赛第二名，0.5分。</t>
    </r>
    <r>
      <rPr>
        <sz val="12"/>
        <color rgb="FFFF0000"/>
        <rFont val="宋体"/>
        <charset val="134"/>
      </rPr>
      <t>0</t>
    </r>
    <r>
      <rPr>
        <sz val="12"/>
        <color theme="1"/>
        <rFont val="宋体"/>
        <charset val="134"/>
      </rPr>
      <t xml:space="preserve">
（2）参加食品学院第十二届综述大赛，0.2分。</t>
    </r>
  </si>
  <si>
    <t>（1）参加华南农业大学2022年“创客杯”大学生创新创业大赛院赛第二名，0.2
（2）参加食品学院第十二届综述大赛，0.2分。</t>
  </si>
  <si>
    <t>（1）参加华南农业大学食品学院院运会跳远0.2分。</t>
  </si>
  <si>
    <t>创客杯无第二名证明，但可加参与分0.2</t>
  </si>
  <si>
    <t>刘佳燕</t>
  </si>
  <si>
    <r>
      <rPr>
        <sz val="12"/>
        <color rgb="FFFF0000"/>
        <rFont val="宋体"/>
        <charset val="134"/>
      </rPr>
      <t>(1)</t>
    </r>
    <r>
      <rPr>
        <sz val="12"/>
        <color rgb="FFFF0000"/>
        <rFont val="Arial"/>
        <family val="2"/>
      </rPr>
      <t xml:space="preserve">	</t>
    </r>
    <r>
      <rPr>
        <sz val="12"/>
        <color rgb="FFFF0000"/>
        <rFont val="宋体"/>
        <charset val="134"/>
      </rPr>
      <t>食品学院先进团支部加分 0.25
(2)</t>
    </r>
    <r>
      <rPr>
        <sz val="12"/>
        <color rgb="FFFF0000"/>
        <rFont val="Arial"/>
        <family val="2"/>
      </rPr>
      <t xml:space="preserve">	</t>
    </r>
    <r>
      <rPr>
        <sz val="12"/>
        <color rgb="FFFF0000"/>
        <rFont val="宋体"/>
        <charset val="134"/>
      </rPr>
      <t>参与 食品学院22级8班燕山清扫活动0.1分
(3)</t>
    </r>
    <r>
      <rPr>
        <sz val="12"/>
        <color rgb="FFFF0000"/>
        <rFont val="Arial"/>
        <family val="2"/>
      </rPr>
      <t xml:space="preserve">	</t>
    </r>
    <r>
      <rPr>
        <sz val="12"/>
        <color rgb="FFFF0000"/>
        <rFont val="宋体"/>
        <charset val="134"/>
      </rPr>
      <t>参加食品学院4.20防电信诈骗讲座0.2分
(4)</t>
    </r>
    <r>
      <rPr>
        <sz val="12"/>
        <color rgb="FFFF0000"/>
        <rFont val="Arial"/>
        <family val="2"/>
      </rPr>
      <t xml:space="preserve">	</t>
    </r>
    <r>
      <rPr>
        <sz val="12"/>
        <color rgb="FFFF0000"/>
        <rFont val="宋体"/>
        <charset val="134"/>
      </rPr>
      <t>参加22年末研究生线上宿舍打卡活动0.2
(5)</t>
    </r>
    <r>
      <rPr>
        <sz val="12"/>
        <color rgb="FFFF0000"/>
        <rFont val="Arial"/>
        <family val="2"/>
      </rPr>
      <t xml:space="preserve">	</t>
    </r>
    <r>
      <rPr>
        <sz val="12"/>
        <color rgb="FFFF0000"/>
        <rFont val="宋体"/>
        <charset val="134"/>
      </rPr>
      <t>参加2023年华南农业大学第二期研究生荧光夜跑活动0.2
(6)</t>
    </r>
    <r>
      <rPr>
        <sz val="12"/>
        <color rgb="FFFF0000"/>
        <rFont val="Arial"/>
        <family val="2"/>
      </rPr>
      <t xml:space="preserve">	</t>
    </r>
    <r>
      <rPr>
        <sz val="12"/>
        <color rgb="FFFF0000"/>
        <rFont val="宋体"/>
        <charset val="134"/>
      </rPr>
      <t>参加2023年华南农业大学研究生趣味运动会0.2</t>
    </r>
  </si>
  <si>
    <r>
      <rPr>
        <sz val="12"/>
        <color rgb="FFFF0000"/>
        <rFont val="宋体"/>
        <charset val="134"/>
      </rPr>
      <t>(1)</t>
    </r>
    <r>
      <rPr>
        <sz val="12"/>
        <color rgb="FFFF0000"/>
        <rFont val="Arial"/>
        <family val="2"/>
      </rPr>
      <t xml:space="preserve">	</t>
    </r>
    <r>
      <rPr>
        <sz val="12"/>
        <color rgb="FFFF0000"/>
        <rFont val="宋体"/>
        <charset val="134"/>
      </rPr>
      <t>食品学院先进团支部加分 0.25
(2)</t>
    </r>
    <r>
      <rPr>
        <sz val="12"/>
        <color rgb="FFFF0000"/>
        <rFont val="Arial"/>
        <family val="2"/>
      </rPr>
      <t xml:space="preserve">	</t>
    </r>
    <r>
      <rPr>
        <sz val="12"/>
        <color rgb="FFFF0000"/>
        <rFont val="宋体"/>
        <charset val="134"/>
      </rPr>
      <t>参与 食品学院22级8班燕山清扫活动0.1分
(3)</t>
    </r>
    <r>
      <rPr>
        <sz val="12"/>
        <color rgb="FFFF0000"/>
        <rFont val="Arial"/>
        <family val="2"/>
      </rPr>
      <t xml:space="preserve">	</t>
    </r>
    <r>
      <rPr>
        <sz val="12"/>
        <color rgb="FFFF0000"/>
        <rFont val="宋体"/>
        <charset val="134"/>
      </rPr>
      <t>参加食品学院4.20防电信诈骗讲座0.2分
(4)</t>
    </r>
    <r>
      <rPr>
        <sz val="12"/>
        <color rgb="FFFF0000"/>
        <rFont val="Arial"/>
        <family val="2"/>
      </rPr>
      <t xml:space="preserve">	</t>
    </r>
    <r>
      <rPr>
        <sz val="12"/>
        <color rgb="FFFF0000"/>
        <rFont val="宋体"/>
        <charset val="134"/>
      </rPr>
      <t xml:space="preserve">参加22年末研究生线上宿舍打卡活动0.2
</t>
    </r>
  </si>
  <si>
    <t>（94x3+85x2+93x2+97x2+90x3+91x3+81x3+95x1+92x2+97x1）/22*0.2=18.12</t>
  </si>
  <si>
    <r>
      <rPr>
        <sz val="12"/>
        <color rgb="FFFF0000"/>
        <rFont val="宋体"/>
        <charset val="134"/>
      </rPr>
      <t>（1）</t>
    </r>
    <r>
      <rPr>
        <sz val="12"/>
        <color rgb="FFFF0000"/>
        <rFont val="Arial"/>
        <family val="2"/>
      </rPr>
      <t xml:space="preserve">	</t>
    </r>
    <r>
      <rPr>
        <sz val="12"/>
        <color rgb="FFFF0000"/>
        <rFont val="宋体"/>
        <charset val="134"/>
      </rPr>
      <t>参加食品学院第十二届综述大赛参与分0.2
（2）</t>
    </r>
    <r>
      <rPr>
        <sz val="12"/>
        <color rgb="FFFF0000"/>
        <rFont val="Arial"/>
        <family val="2"/>
      </rPr>
      <t xml:space="preserve">	</t>
    </r>
    <r>
      <rPr>
        <sz val="12"/>
        <color rgb="FFFF0000"/>
        <rFont val="宋体"/>
        <charset val="134"/>
      </rPr>
      <t>参加22年11.10专利辅导讲座0.2分</t>
    </r>
  </si>
  <si>
    <r>
      <rPr>
        <sz val="12"/>
        <color rgb="FFFF0000"/>
        <rFont val="宋体"/>
        <charset val="134"/>
      </rPr>
      <t>（1）</t>
    </r>
    <r>
      <rPr>
        <sz val="12"/>
        <color rgb="FFFF0000"/>
        <rFont val="Arial"/>
        <family val="2"/>
      </rPr>
      <t xml:space="preserve">	</t>
    </r>
    <r>
      <rPr>
        <sz val="12"/>
        <color rgb="FFFF0000"/>
        <rFont val="宋体"/>
        <charset val="134"/>
      </rPr>
      <t>参加2023年华南农业大学第二期研究生荧光夜跑活动0.2
（2）</t>
    </r>
    <r>
      <rPr>
        <sz val="12"/>
        <color rgb="FFFF0000"/>
        <rFont val="Arial"/>
        <family val="2"/>
      </rPr>
      <t xml:space="preserve">	</t>
    </r>
    <r>
      <rPr>
        <sz val="12"/>
        <color rgb="FFFF0000"/>
        <rFont val="宋体"/>
        <charset val="134"/>
      </rPr>
      <t>参加2023年华南农业大学研究生趣味运动会0.2</t>
    </r>
  </si>
  <si>
    <t>杨怡霜</t>
  </si>
  <si>
    <t>(1)22级硕士6班先进团支部0.25分
(2)线下参与4月20日防电信网络诈骗宣讲会0.2分</t>
  </si>
  <si>
    <t>仪器分析（3学分，89分）；食品加工过程模拟-优化-控制（3学分，92分）；数据处理与统计软件（2学分，100分）；文献管理与信息分析(MOOC)（2学分，99分）；现代农业创新与乡村振兴战略（2学分，97分）；硕士生英语（3学分，90分）；食品加工与贮运专题（3学分，91分）；食品质量安全控制与案例分析（3学分，80）；自然辩证法概论（1学分，91分）；新时代中国特色社会主义理论与实践（2学分，98分）；科研伦理与学术规范(MOOC)（1学分，95分）
（89*3+92*3+100*2+99*2+97*2+90*3+91*3+80*3+91*1+98*2+95*1）/25=92；92*0.2=18.4</t>
  </si>
  <si>
    <t>（1）食品学院第十二届综述大赛参与 0.2分
（1）2023丁颖杯发明创意大赛0.2分
参与华南农业大学食品学院实验技能创新大赛0.2分</t>
  </si>
  <si>
    <t>（1）参与6月11日华南农业大学第二期研究生荧光夜跑0.2分；</t>
  </si>
  <si>
    <t>王语润</t>
  </si>
  <si>
    <t>刘韵乐</t>
  </si>
  <si>
    <t>2022级硕士8班燕山清扫活动参与0.1分；防电信网络诈骗研究生专场宣讲会线下参与0.2分;先进团支部班级加0.25分。</t>
  </si>
  <si>
    <t xml:space="preserve">（天然产物化学84，2分；工业微生物育种98，2分；
实验动物学90，2分；研究生学术与职业素养讲座（MOOC）82，3分；
食品加工与贮运专题92，3分；试验设计与数据分析89，2分；
高级食品化学87，2分；工程伦理92，2分；硕士生英语91，3分；
自然辩证法概论93，1分；新时代中国特色社会主义理论与实践89，2分；）
（84*2+98*3+90*2+82*3+92*3+89*2+87*2+92*2+91*3+93*1+89*2）/24=93.5
93.5*0.2=18.7
</t>
  </si>
  <si>
    <t>卢靖辉</t>
  </si>
  <si>
    <t>徐玉娟</t>
  </si>
  <si>
    <t>参加 2022 年 11 月 10 日专利辅导讲座，0.2 分；
参加 2022 年 11 月 27 日心理健康讲座，0.2 分；
参加 2022 年 12 月 14 日农产品加工学术讲座，0.2 分；
参加 2023 年 4 月 20 日电信网络诈骗研究生专场讲座，0.2 分</t>
  </si>
  <si>
    <t>天然产物化学综合成绩80分2学分、食品工业新技术设备综合成绩93分2学分、高级食品化学综合成绩90分2学分、食品加工过程模拟-优化-控制综合成绩90分3学分、食品加工与贮运专题综合成绩94分3学分、食品质量安全控制与案例分析综合成绩86分3学分、现代农业创新与乡村振兴战略综合成绩95分2学分、硕士生英语综合成绩95分3学分、自然辩证法概论综合成绩91分1学分、新时代中国特色社会主义理论与实践综合成绩96分2学分、科研伦理与学术规范（MOOC）综合成绩95分1学分。</t>
  </si>
  <si>
    <t>参加食品学院2023年综述大赛，0.2分</t>
  </si>
  <si>
    <t>参与2023定向越野初赛，0.2分；参与 2023 易班嘉年华定向越野活动，0.2 分</t>
  </si>
  <si>
    <t>武剑</t>
  </si>
  <si>
    <t>(1)2022-2023学年食品学院研究生“青年大学习”先进团支部 0.25分
(2)参加2023年4月20日防电信网络诈骗研究生专场宣讲会1次0.2分</t>
  </si>
  <si>
    <t>发酵工程                         3学分      95
食品微生物学进展专题             2学分      89
工业微生物育种                   2学分      98
科学研究方法与论文写作(MOOC)     2学分      96
生物工程研究进展                 3学分      92
生物工程综合实验                 3学分      99
试验设计与数据分析               2学分      91
工程伦理                         2学分      92
硕士生英语                       3学分      91
自然辩证法概论                   1学分      95
新时代中国特色社会主义理论与实践 2学分      95
总和                              25        2348
平均分                                      93.92
绩点                                        18.784</t>
  </si>
  <si>
    <t>（1）食品学院第12届综述大赛
参与 0.2分</t>
  </si>
  <si>
    <t>（1）参与食品学院院运会男子200米预决赛 0.2分</t>
  </si>
  <si>
    <t>20223185015</t>
  </si>
  <si>
    <t>何永哲</t>
  </si>
  <si>
    <t>13640690940</t>
  </si>
  <si>
    <t>先进团支部成员0.25分</t>
  </si>
  <si>
    <t>食品加工过程模拟-优化-控制 85*3
食品质量安全检测新技术进展 90*2
智能制造与食品加工 89*1 
科学研究方法与论文写作(MOOC) 67*2
试验设计与数据分析92*2
食品加工与贮运专题89*3
生物工程综合实验 95*3
工程伦理 83*2
硕士生英语82*3
马克思主义与社会科学方法论90*1
新时代中国特色社会主义理论与实践95*2
总成绩：2086；总学分：24</t>
  </si>
  <si>
    <t>2023年4月27日食品安全科普作品创作大赛（决赛）0.2分
参与食品学院第十二届综述大赛0.2分</t>
  </si>
  <si>
    <r>
      <rPr>
        <sz val="12"/>
        <color theme="1"/>
        <rFont val="宋体"/>
        <charset val="134"/>
      </rPr>
      <t xml:space="preserve">（1）参与食品学院院运会引体向上项目选拔  </t>
    </r>
    <r>
      <rPr>
        <strike/>
        <sz val="12"/>
        <color theme="1"/>
        <rFont val="宋体"/>
        <charset val="134"/>
      </rPr>
      <t>0.2分</t>
    </r>
    <r>
      <rPr>
        <sz val="12"/>
        <color theme="1"/>
        <rFont val="宋体"/>
        <charset val="134"/>
      </rPr>
      <t>；</t>
    </r>
    <r>
      <rPr>
        <strike/>
        <sz val="12"/>
        <color rgb="FFFF0000"/>
        <rFont val="宋体"/>
        <charset val="134"/>
      </rPr>
      <t>0.3分</t>
    </r>
    <r>
      <rPr>
        <sz val="12"/>
        <color theme="1"/>
        <rFont val="宋体"/>
        <charset val="134"/>
      </rPr>
      <t xml:space="preserve">
（2）参与食品学院研究生乒乓球队选拔赛 0.2分
参与食品学院定向越野选拔</t>
    </r>
    <r>
      <rPr>
        <strike/>
        <sz val="12"/>
        <color theme="1"/>
        <rFont val="宋体"/>
        <charset val="134"/>
      </rPr>
      <t xml:space="preserve"> 0.13分；</t>
    </r>
    <r>
      <rPr>
        <sz val="12"/>
        <color rgb="FFFF0000"/>
        <rFont val="宋体"/>
        <charset val="134"/>
      </rPr>
      <t>0.3分</t>
    </r>
  </si>
  <si>
    <t>（1）参与食品学院院运会引体向上项目选拔  0.2分；
（2）参与食品学院研究生乒乓球队选拔赛 0.2分
参与食品学院定向越野选拔 0.13分</t>
  </si>
  <si>
    <r>
      <rPr>
        <sz val="12"/>
        <color theme="1"/>
        <rFont val="宋体"/>
        <charset val="134"/>
      </rPr>
      <t xml:space="preserve">（1）参与食品学院院运会引体向上项目选拔  </t>
    </r>
    <r>
      <rPr>
        <strike/>
        <sz val="12"/>
        <color theme="1"/>
        <rFont val="宋体"/>
        <charset val="134"/>
      </rPr>
      <t>0.2分</t>
    </r>
    <r>
      <rPr>
        <sz val="12"/>
        <color theme="1"/>
        <rFont val="宋体"/>
        <charset val="134"/>
      </rPr>
      <t>；
（2）参与食品学院研究生乒乓球队选拔赛 0.2分
参与食品学院定向越野选拔</t>
    </r>
    <r>
      <rPr>
        <strike/>
        <sz val="12"/>
        <color theme="1"/>
        <rFont val="宋体"/>
        <charset val="134"/>
      </rPr>
      <t>0.2</t>
    </r>
    <r>
      <rPr>
        <sz val="12"/>
        <color rgb="FFFF0000"/>
        <rFont val="宋体"/>
        <charset val="134"/>
      </rPr>
      <t>分</t>
    </r>
  </si>
  <si>
    <t>20223185065</t>
  </si>
  <si>
    <t>文清华</t>
  </si>
  <si>
    <t>先进团支部0.2分（2）高福讲座0.2分（3）4月20日防电信网络诈骗研究生专场宣讲会线下0.2分（4）12月27日心理健康讲座（5）11月10日专利辅导讲座0.2分</t>
  </si>
  <si>
    <r>
      <rPr>
        <sz val="12"/>
        <color theme="1"/>
        <rFont val="宋体"/>
        <charset val="134"/>
      </rPr>
      <t>1</t>
    </r>
    <r>
      <rPr>
        <sz val="12"/>
        <color rgb="FFC00000"/>
        <rFont val="宋体"/>
        <charset val="134"/>
      </rPr>
      <t>（一审0.65）</t>
    </r>
  </si>
  <si>
    <r>
      <rPr>
        <sz val="12"/>
        <color theme="1"/>
        <rFont val="宋体"/>
        <charset val="134"/>
      </rPr>
      <t>先进团支部0.2分</t>
    </r>
    <r>
      <rPr>
        <sz val="12"/>
        <color rgb="FFC00000"/>
        <rFont val="宋体"/>
        <charset val="134"/>
      </rPr>
      <t>（这一项加0.25）</t>
    </r>
    <r>
      <rPr>
        <sz val="12"/>
        <color theme="1"/>
        <rFont val="宋体"/>
        <charset val="134"/>
      </rPr>
      <t>（2）高福讲座0.2分</t>
    </r>
    <r>
      <rPr>
        <sz val="12"/>
        <color rgb="FFC00000"/>
        <rFont val="宋体"/>
        <charset val="134"/>
      </rPr>
      <t>（学术讲座，已在后面加上）</t>
    </r>
    <r>
      <rPr>
        <sz val="12"/>
        <color theme="1"/>
        <rFont val="宋体"/>
        <charset val="134"/>
      </rPr>
      <t>（3）4月20日防电信网络诈骗研究生专场宣讲会线下0.2分（4）12月27日心理健康讲座（5）11月10日专利辅导讲座0.2分</t>
    </r>
    <r>
      <rPr>
        <sz val="12"/>
        <color rgb="FFC00000"/>
        <rFont val="宋体"/>
        <charset val="134"/>
      </rPr>
      <t>（学术讲座，已在后面加上）</t>
    </r>
  </si>
  <si>
    <t>食品与健康及保健食品开发趋势专题91 2学分。研究生学习适应与发展80 2学分。天然产物化学96 2学分。食品营养与功能性食品研究专题85 2学分。文献管理与信息分析95 2学分。高级食品化学86 2学分。食品加工与贮运专题90 3学分。试验设计与数据分析90 2学分。工程伦理94 2学分。研究生英语90 2学分。自认辩证法91 1学分。新时代中国特色社会主义理论与实践95 2学分</t>
  </si>
  <si>
    <t>食品学院第十二届综述大赛参与0.2分</t>
  </si>
  <si>
    <r>
      <rPr>
        <sz val="12"/>
        <color theme="1"/>
        <rFont val="宋体"/>
        <charset val="134"/>
      </rPr>
      <t xml:space="preserve">食品学院第十二届综述大赛参与0.2分 </t>
    </r>
    <r>
      <rPr>
        <sz val="12"/>
        <color rgb="FFC00000"/>
        <rFont val="宋体"/>
        <charset val="134"/>
      </rPr>
      <t>加前面两个讲座</t>
    </r>
  </si>
  <si>
    <t>食品院乒乓球选拔赛参与</t>
  </si>
  <si>
    <r>
      <rPr>
        <sz val="12"/>
        <color theme="1"/>
        <rFont val="宋体"/>
        <charset val="134"/>
      </rPr>
      <t>食品院乒乓球选拔赛参与</t>
    </r>
    <r>
      <rPr>
        <sz val="12"/>
        <color rgb="FFC00000"/>
        <rFont val="宋体"/>
        <charset val="134"/>
      </rPr>
      <t>（参与只加0.2）</t>
    </r>
  </si>
  <si>
    <t>一审：19.49</t>
  </si>
  <si>
    <t>潘秋月</t>
  </si>
  <si>
    <t>（1）2022级硕士研究生二班支部委员会先进团支部 0.2（2）关于2023年4月20日防电信网络诈骗研究深专场宣讲会线下参与 0.2</t>
  </si>
  <si>
    <t>（1）蛋白质结构与功能 1 学分 92
（2）生物工程下游技术 2 学分 91
（3）科学研究方法与论文写作 2 学分 84
（4）现代仪器分析方法与原理 3 学分 93
（5）食品加工与储运专题 3 学分 95
（6）生物工程综合实验 3 学分 99
（7）试验设计与数据分析 2 学分 97
（8）工程伦理 2 学分 94
（9）硕士生英语 3 学分 90
（10）自然辩证法概论 1 学分 93
（11）新时代中国特色社会主义理论与实践 2 学分 94</t>
  </si>
  <si>
    <t xml:space="preserve">（1）参与食品学院乒乓球队选拔赛  0.2分； </t>
  </si>
  <si>
    <t>吴梓鹏</t>
  </si>
  <si>
    <t>(1)2022-2023学年食品学院研究生“青年大学习”先进团支部 0.25分
(2)参加2023年4月20日防电信网络诈骗研究生专场宣讲会1次0.2分
(3)2023.4.27 食品安全科普作品创作大赛签到（＋0.2分）</t>
  </si>
  <si>
    <t>入驻创客空间，无获奖算集体活动参与分</t>
  </si>
  <si>
    <t>微生物分类学 2学分 97
生命科学前沿 3学分 86
研究生学术与职业素养讲座（MOOC）3学分 88
试验设计与数据分析 2学分 91
生物工程研究进展 3学分 93
生物工程综合试验 3学分 98
工程伦理 2学分 92
硕士生英语 3学分 99
自然辩证法概论 1学分 91
新时代中国特色社会主义理论与实践 2学分 96</t>
  </si>
  <si>
    <t>(1)入驻创客空间（＋1分）</t>
  </si>
  <si>
    <t>(1)入驻创客空间不加分</t>
  </si>
  <si>
    <t>戚少含</t>
  </si>
  <si>
    <t>0.45分</t>
  </si>
  <si>
    <t xml:space="preserve">（1）成员所在团支部获得“优秀”集体荣誉表彰+0.25
（2）心理健康讲座+0.2
</t>
  </si>
  <si>
    <t>（89*2+88*3+89+88*3+94*3+90*2+92*2+88*2+90*3+91+90*2）/24=17.98
（1）食品添加剂研究专题89；（2）食品加工过程模拟-优化-控制88；（3）功能食品加工工艺学89；（4）研究生学术与职业素养讲座（MOOC）88；（4）生物工程研究进展94；（5）试验设计与数据分析90；（6）高级食品化学92；（7）工程伦理88；（8）硕士生英语90；（9）自然辩证法概论91；（10）新时代中国特色社会主义理论与实践90</t>
  </si>
  <si>
    <t>（1）2022年“丁颖杯”暨“挑战杯”广东课外学术科技竞赛校内选拔赛优秀奖+0.6
（2）食品学院第十二届综述大赛参与 0.2分</t>
  </si>
  <si>
    <r>
      <rPr>
        <sz val="12"/>
        <color theme="1"/>
        <rFont val="宋体"/>
        <charset val="134"/>
      </rPr>
      <t>0.3</t>
    </r>
    <r>
      <rPr>
        <sz val="12"/>
        <color rgb="FFFF0000"/>
        <rFont val="宋体"/>
        <charset val="134"/>
      </rPr>
      <t>0.2</t>
    </r>
  </si>
  <si>
    <r>
      <rPr>
        <sz val="12"/>
        <color theme="1"/>
        <rFont val="宋体"/>
        <charset val="134"/>
      </rPr>
      <t>(1)食品学院院运会参与 ，项目跳远，时间2022年，地点 启林南田径运动场 0.3分</t>
    </r>
    <r>
      <rPr>
        <sz val="12"/>
        <color rgb="FFFF0000"/>
        <rFont val="宋体"/>
        <charset val="134"/>
      </rPr>
      <t>0.2</t>
    </r>
  </si>
  <si>
    <r>
      <rPr>
        <sz val="12"/>
        <color theme="1"/>
        <rFont val="宋体"/>
        <charset val="134"/>
      </rPr>
      <t xml:space="preserve">(1)食品学院院运会参与 ，项目跳远，时间2022年，地点 启林南田径运动场 </t>
    </r>
    <r>
      <rPr>
        <sz val="12"/>
        <color rgb="FFFF0000"/>
        <rFont val="宋体"/>
        <charset val="134"/>
      </rPr>
      <t>0.2</t>
    </r>
  </si>
  <si>
    <t>伍颖茵</t>
  </si>
  <si>
    <t>（1）2022级硕士7班先进团支部0.25分
（2）防电信网络诈骗宣讲会0.2分</t>
  </si>
  <si>
    <t>工程伦理，2学分，93分
硕士生英语，3学分，97
新时代中国特色社会主义理论与实践，2学分，97分
发酵工程3学分，89分
食品微生物学进展专题，2学分，90分
工业微生物育种，2学分，99
生物工程下游技术2学分，92分
信息检索与文献写作1学分，94分
试验设计与数据分析2学分，92分
马克思主义与社会学方法论1学分，96分
食品加工与贮运专题3学分，91分
生物工程综合实验，3学分，98分</t>
  </si>
  <si>
    <t xml:space="preserve">（1）食品学院第十二届综述大赛参与 0.2分
</t>
  </si>
  <si>
    <t>覃军瑶</t>
  </si>
  <si>
    <t>（1）院级先进团支部0.25分； （2）参加2022年11月27日心理健康讲座 0.2分；（3）参加2023年4月20日防电信网络诈骗研究生专场宣讲会0.2分；（4）参加2022-20223年华南农业大学研究生线上宿舍打卡活动0.2分</t>
  </si>
  <si>
    <t xml:space="preserve">绩点平均分
=（80*2+87*2+93*2+90*3+87*3+88*3+91*2+90*3+83*1+93*2+96*1）/24
=88.83
学习成绩=88.83*0.2=17.77分
</t>
  </si>
  <si>
    <t>（1）参加2022年11月10日专利辅导讲座 0.2分；（2）食品学院第十二届综述大赛参与 0.2分；（3）参加“燕山论坛-关于文献综述大赛写作指导”主题讲座0.2分</t>
  </si>
  <si>
    <t xml:space="preserve">参与食品学院院运会女子200米预决赛项目比赛  0.2分； </t>
  </si>
  <si>
    <t>朱佳慧</t>
  </si>
  <si>
    <t>（1）参加食品学院“学习二十大、永远跟党走、奋进新征程”获一等奖 0.4
（2）所在团委获先进团支部 0.25
（3）参加专利辅导讲座 0.2
（4）参加电信网络诈骗研究生专场宣讲会 0.2
参加线上宿舍打卡活动 0.2</t>
  </si>
  <si>
    <t>发酵工程80 学分3
工业微生物育种98 学分2
食品质量安全检测技术进展83 学分2
食品与健康及保健食品开发趋势专题94 学分2
食品加工与贮运专题87 学分3
食品质量安全控制与案例分析85 学分3
现代农业创新与乡村振兴战略98 学分2
硕士生英语88 学分3
马克思主义与社会科学方法论96 学分1
新时代中国特色社会主义理论与实践90 学分2
科研伦理与学术规范（MOOC）89 学分1
绩点平均分*0.2=17.76</t>
  </si>
  <si>
    <t>食品学院第十二届届综述大赛参与 0.2分</t>
  </si>
  <si>
    <t>参与食品学院院运会提前赛  0.2分</t>
  </si>
  <si>
    <t>余津铭</t>
  </si>
  <si>
    <t>1、4.20诈骗专场 0.2，2、4.27科普创作大赛 0.2，3、11.27讲座 0.2，4、12.14讲座 0.2</t>
  </si>
  <si>
    <t xml:space="preserve">学习成绩：86*2+90*2+91*2+91*2+88*1+96*3+80*3+94*2+90*3+87*1+94*2+83*1=2149
总学分：24
绩点平均分：89.5417
绩点平均分*0.2=17.91
</t>
  </si>
  <si>
    <t>5、综述大赛 0.2</t>
  </si>
  <si>
    <t>（1）篮球男子选拔赛 0.2（2）男子乒乓球选拔赛 0.2</t>
  </si>
  <si>
    <t>曾芷珊</t>
  </si>
  <si>
    <t>（1）先进团支部0.25；（2）协助全院研究生举办活动的班集体成员0.1（3）反电信网络诈骗讲座0.2；
（4）食品安全科普大赛0.2</t>
  </si>
  <si>
    <t>(87*2+92*2+80*3+86*2+90*3+90*2+88*2+90*3+93+94*2)/10*0.2=17.7</t>
  </si>
  <si>
    <t>（87*2+92*2+80*3+86*2+90*3+90*2+88*2+90*3+93+94*2）/10*0.2=17.7</t>
  </si>
  <si>
    <t>（1）积极参加食品学院组织的研究生文献综述大赛0.2；（2）学者面对面讲座0.2；（3）第17期食品大讲堂0.2</t>
  </si>
  <si>
    <t>参与食品学院女子篮球选拔赛0.3</t>
  </si>
  <si>
    <t>参与食品学院女子篮球选拔赛0.2</t>
  </si>
  <si>
    <t>参与食品学院女子篮球选拔赛参与分0.2</t>
  </si>
  <si>
    <t>20223141076</t>
  </si>
  <si>
    <t>魏玮筠</t>
  </si>
  <si>
    <t>13420076211</t>
  </si>
  <si>
    <t>（1）2022年11月27心理健康讲座参与0.2分
（2）2023年4月20防电信网络诈骗研究生专场宣讲会0.2分
（3）2022-2023学年食品学院研究生“青年大学习”先进团支部评选 2022级硕士1班荣获“先进团支部”  0.25分</t>
  </si>
  <si>
    <t>（1）食品质量安全检测新技术进展87（学分：2）
（2）分子生物学实验技术94（学分：2）
（3）未来食品发展专题90（学分：2）
（4）信息检索与文献写作92（学分：1）
（5）科学研究方法与论文写作(MOOC)94（学分：2）
（6）食品加工与贮运专题90（学分：3）
（7）食品质量安全控制与案例分析85（学分：3）
（8）现代农业创新与乡村振兴战略97（学分：2）
（9）硕士生英语90（学分：3）
（10）自然辩证法概论92（学分：1）
（11）新时代中国特色社会主义理论与实践90（学分：2）
（12）科研伦理与学术规范（MOOC）98（学分：1）
绩点平均分*0.2：18.18</t>
  </si>
  <si>
    <t>（1）2022年11月10日专利辅导讲座参与0.2分
（2）食品学院第十二届综述大赛参与0.2分</t>
  </si>
  <si>
    <t>张秋玲</t>
  </si>
  <si>
    <t>食品学院第12届综述大赛参与0.2分+参加学术讲座/报告会0.2分</t>
  </si>
  <si>
    <t>参与食品学院院运会研究生乒乓球项目比赛0.3分</t>
  </si>
  <si>
    <t>参与食品学院院运会研究生乒乓球项目比赛0.2分</t>
  </si>
  <si>
    <t>李卫丽</t>
  </si>
  <si>
    <t>（1）参加2023年6月1日2022级硕士8班燕山清扫活动 0.1分 
（2）参加2023年4月20日防电信网络诈骗研究生专场宣讲会 0.2分 
（3）参加2022年11月27日心理健康讲座 0.2分 
（4）2022-2023学年食品学院研究生“青年大学习”先进团支部 0.25分</t>
  </si>
  <si>
    <t>（1）仪器分析：3学分，成绩89分（2）信息检索与文献写作：1学分，成绩91分（3）试验设计与数据分析：2学分，成绩91分（4）研究生学术与职业素养讲座（MOOC）：3学分，成绩88分（5）食品加工与贮运专题：3学分，成绩89分（6）食品质量安全控制与案例分析：3学分，成绩81分（7）现代农业创新与乡村振兴战略：2学分，成绩91分（8）硕士生英语：3学分，成绩90分（9）自然辩证法概论：1学分，成绩94分（10）新时代中国特色社会主义理论与实践：2学分，成绩90分（11）科研伦理与学术规范（MOOC）:1学分，成绩93分</t>
  </si>
  <si>
    <t xml:space="preserve">（1）参加2022年12月14日广东农产品加工产业发展现状与趋势讲座 0.2分 （2）2023年4月参加食品学院第十二届研究生文献综述大赛 0.2分 </t>
  </si>
  <si>
    <t>参加2023年华南农业大学研究生趣味运动会  0.2分</t>
  </si>
  <si>
    <t>邹知静</t>
  </si>
  <si>
    <t>（1）心理健康讲座0.2分（2）4.20防电信诈骗宣讲会0.2分（3）先进团支部0.25分</t>
  </si>
  <si>
    <t>学分×成绩总和＝2123
2123÷总学分24×0.2＝17.69</t>
  </si>
  <si>
    <t>（1）12.14农产品加工学术讲座0.2分(2)第十二届综述大赛0.2分</t>
  </si>
  <si>
    <t>李国道</t>
  </si>
  <si>
    <t>（1）2022年10月27日心理健康讲座，0.2分
（2）6月6日食品大讲堂第十七期讲座，0.2分
（3）先进团支部，0.25</t>
  </si>
  <si>
    <t>（91*2+87*2+88*2+90*1+92*2+91*3+88*3+97*2+90*3+84*1+93*2+92*1）/24*02=18.08</t>
  </si>
  <si>
    <t>（1）食品学院研究生乒乓球队选拔赛，0.2</t>
  </si>
  <si>
    <t>20223141037</t>
  </si>
  <si>
    <t>梁健平</t>
  </si>
  <si>
    <t>15992168880</t>
  </si>
  <si>
    <t>(1)先进团支部 0.25 分
2023年4月20日防电信网络诈骗研究生转场宣讲会线下讲座 0.2分</t>
  </si>
  <si>
    <t>食品质量安全检测新技术进展:86，2学分；动物病毒的分子生物学：82，2学分；兽医毒理学：90，2学分；生命科学插图绘制：92，2学分；文献管理与信息分析（MOOC）：89，2学分；食品加工与贮运专题：90，3学分；食品质量安全控制与案例分析：82，3学分；现代农业创新与乡村振兴战略：74，2学分；硕士生英语：96，3学分；自然辩证法概论：95，1学分；新时代中国特色社会主义理论与实践：92，2学分；科研伦理与学术规范（MOOC）：90，1学分。绩点平均分*0.2为17.59 分</t>
  </si>
  <si>
    <t>(1) 参加 2023 年4月食品学院第十二届研究生综述大赛 0.2分</t>
  </si>
  <si>
    <r>
      <rPr>
        <sz val="12"/>
        <color theme="1"/>
        <rFont val="宋体"/>
        <charset val="134"/>
      </rPr>
      <t>(1)参与食品学院院运会铅球项目比赛</t>
    </r>
    <r>
      <rPr>
        <strike/>
        <sz val="12"/>
        <color theme="1"/>
        <rFont val="宋体"/>
        <charset val="134"/>
      </rPr>
      <t xml:space="preserve"> 0.2 分；</t>
    </r>
    <r>
      <rPr>
        <sz val="12"/>
        <color rgb="FFFF0000"/>
        <rFont val="宋体"/>
        <charset val="134"/>
      </rPr>
      <t>0.3</t>
    </r>
    <r>
      <rPr>
        <strike/>
        <sz val="12"/>
        <color theme="1"/>
        <rFont val="宋体"/>
        <charset val="134"/>
      </rPr>
      <t xml:space="preserve">
(2)参</t>
    </r>
    <r>
      <rPr>
        <sz val="12"/>
        <color theme="1"/>
        <rFont val="宋体"/>
        <charset val="134"/>
      </rPr>
      <t>与食品学院研究乒乓球球队选拔赛</t>
    </r>
    <r>
      <rPr>
        <strike/>
        <sz val="12"/>
        <color theme="1"/>
        <rFont val="宋体"/>
        <charset val="134"/>
      </rPr>
      <t xml:space="preserve"> 0.3分</t>
    </r>
    <r>
      <rPr>
        <sz val="12"/>
        <color theme="1"/>
        <rFont val="宋体"/>
        <charset val="134"/>
      </rPr>
      <t xml:space="preserve"> </t>
    </r>
    <r>
      <rPr>
        <strike/>
        <sz val="12"/>
        <color theme="1"/>
        <rFont val="宋体"/>
        <charset val="134"/>
      </rPr>
      <t xml:space="preserve">  </t>
    </r>
    <r>
      <rPr>
        <sz val="12"/>
        <color rgb="FFFF0000"/>
        <rFont val="宋体"/>
        <charset val="134"/>
      </rPr>
      <t>0.2</t>
    </r>
    <r>
      <rPr>
        <sz val="12"/>
        <color theme="1"/>
        <rFont val="宋体"/>
        <charset val="134"/>
      </rPr>
      <t xml:space="preserve">
(3)2022 年食品学院研究生女子篮球选拔赛</t>
    </r>
    <r>
      <rPr>
        <strike/>
        <sz val="12"/>
        <color theme="1"/>
        <rFont val="宋体"/>
        <charset val="134"/>
      </rPr>
      <t xml:space="preserve"> 0.3 分</t>
    </r>
    <r>
      <rPr>
        <sz val="12"/>
        <color theme="1"/>
        <rFont val="宋体"/>
        <charset val="134"/>
      </rPr>
      <t xml:space="preserve"> </t>
    </r>
    <r>
      <rPr>
        <strike/>
        <sz val="12"/>
        <color theme="1"/>
        <rFont val="宋体"/>
        <charset val="134"/>
      </rPr>
      <t xml:space="preserve"> </t>
    </r>
    <r>
      <rPr>
        <sz val="12"/>
        <color theme="1"/>
        <rFont val="宋体"/>
        <charset val="134"/>
      </rPr>
      <t xml:space="preserve"> 0.2
(4)定向越野初赛 女子团队赛 </t>
    </r>
    <r>
      <rPr>
        <strike/>
        <sz val="12"/>
        <color theme="1"/>
        <rFont val="宋体"/>
        <charset val="134"/>
      </rPr>
      <t>0.2分</t>
    </r>
    <r>
      <rPr>
        <sz val="12"/>
        <color theme="1"/>
        <rFont val="宋体"/>
        <charset val="134"/>
      </rPr>
      <t xml:space="preserve">     0.3</t>
    </r>
  </si>
  <si>
    <t>(1)参与食品学院院运会铅球项目比赛 0.2 分
(2)参与食品学院研究乒乓球球队选拔赛 0.3分
(3)2022 年食品学院研究生女子篮球选拔赛 0.3 分
(4)定向越野初赛 女子团队赛 0.2分</t>
  </si>
  <si>
    <r>
      <rPr>
        <sz val="12"/>
        <color theme="1"/>
        <rFont val="宋体"/>
        <charset val="134"/>
      </rPr>
      <t>(1)参与食品学院院运会铅球项目比赛</t>
    </r>
    <r>
      <rPr>
        <strike/>
        <sz val="12"/>
        <color theme="1"/>
        <rFont val="宋体"/>
        <charset val="134"/>
      </rPr>
      <t xml:space="preserve"> 0.2 分；
(2)参</t>
    </r>
    <r>
      <rPr>
        <sz val="12"/>
        <color theme="1"/>
        <rFont val="宋体"/>
        <charset val="134"/>
      </rPr>
      <t>与食品学院研究乒乓球球队选拔赛</t>
    </r>
    <r>
      <rPr>
        <strike/>
        <sz val="12"/>
        <color theme="1"/>
        <rFont val="宋体"/>
        <charset val="134"/>
      </rPr>
      <t xml:space="preserve">  </t>
    </r>
    <r>
      <rPr>
        <sz val="12"/>
        <color rgb="FFFF0000"/>
        <rFont val="宋体"/>
        <charset val="134"/>
      </rPr>
      <t>0.2</t>
    </r>
    <r>
      <rPr>
        <sz val="12"/>
        <color theme="1"/>
        <rFont val="宋体"/>
        <charset val="134"/>
      </rPr>
      <t xml:space="preserve">
(3)2022 年食品学院研究生女子篮球选拔赛</t>
    </r>
    <r>
      <rPr>
        <strike/>
        <sz val="12"/>
        <color theme="1"/>
        <rFont val="宋体"/>
        <charset val="134"/>
      </rPr>
      <t xml:space="preserve"> </t>
    </r>
    <r>
      <rPr>
        <sz val="12"/>
        <color theme="1"/>
        <rFont val="宋体"/>
        <charset val="134"/>
      </rPr>
      <t xml:space="preserve"> 0.2
(4)定向越野初赛 女子团队赛 </t>
    </r>
    <r>
      <rPr>
        <strike/>
        <sz val="12"/>
        <color theme="1"/>
        <rFont val="宋体"/>
        <charset val="134"/>
      </rPr>
      <t>0.2分</t>
    </r>
    <r>
      <rPr>
        <sz val="12"/>
        <color theme="1"/>
        <rFont val="宋体"/>
        <charset val="134"/>
      </rPr>
      <t xml:space="preserve">  </t>
    </r>
  </si>
  <si>
    <t>王星艳</t>
  </si>
  <si>
    <t>(1)功能食品研究生第二党支部获得“先进党支部” 0.25分；“先进团支部”   0.25分；</t>
  </si>
  <si>
    <r>
      <rPr>
        <sz val="12"/>
        <color theme="1"/>
        <rFont val="宋体"/>
        <charset val="134"/>
      </rPr>
      <t>（1）食品营养与功能性食品研究专题 2学分 88；（2）发酵工程 3学分 84；（3）食品与健康及保健食品开发趋势专题 2学分 91；（4）英语科技论文阅读与写作 1学分92；（5）研究生压力应对与心理健康（MOOC） 1学分 94；（6）食品加工与贮运专题 3学分 89；（7）食品质量安全控制与案例分析 3学分 82；（8）现代农业创新与乡村振兴战略 2学分 89；（9）硕士生英语</t>
    </r>
    <r>
      <rPr>
        <sz val="12"/>
        <color theme="1"/>
        <rFont val="Arial"/>
        <family val="2"/>
      </rPr>
      <t xml:space="preserve">	</t>
    </r>
    <r>
      <rPr>
        <sz val="12"/>
        <color theme="1"/>
        <rFont val="宋体"/>
        <charset val="134"/>
      </rPr>
      <t>3学分 90；（10）自然辩证法概论 1学分 90；（11）新时代中国特色社会主义理论与实践 2学分 92；（12）科研伦理与学术规范（MOOC） 1学分 97；</t>
    </r>
  </si>
  <si>
    <t>(1)参加研究生专利辅导讲座0.2分；(2)参加食品学院第十二届综述大赛0.2；</t>
  </si>
  <si>
    <t>(1)参与食品学院院运会女子400米项目比赛0.2分；定向越野0.2分；</t>
  </si>
  <si>
    <t>王凯轩</t>
  </si>
  <si>
    <t>（1）2023年4月20日防电信诈骗研究生专场宣讲会0.2分（2）2022年12月14日广东农产品加工产业发展现状与趋势讲座0.2分（3）先进团支部0.25分</t>
  </si>
  <si>
    <t>①工业微生物育种 学分2 成绩98 ②基础生物信息学 学分2 成绩95 ③食品生物技术专题与研究进展 学分2 成绩83 ④食品微生物基因工程实验技术 学分3 成绩91 ⑤高级食品化学 学分2 成绩86 ⑥食品加工与贮运专题 学分3 成绩91 ⑦试验设计与数据分析 学分2 成绩93 ⑧工程伦理 学分2 成绩83 ⑨硕士生英语 学分3 成绩91 ⑩自然辩证法概论 学分1 成绩95 （11）新时代中国特色社会主义理论与实践 学分2 成绩88</t>
  </si>
  <si>
    <t>2023年4月食品学院第十二届研究生文献综述0.2分</t>
  </si>
  <si>
    <t>郭莉</t>
  </si>
  <si>
    <t>（1）食品质量安全检测新技术进展 2 87 （2）食品加工过程模拟-优化-控制 3 87 （3）食品工业新设备 2 86 （4）网络信息资源检索与利用 1 85 （5）研究生学习适应与发展 2 94 （6）食品质量安全控制与案例分析 3 88 （7）食品加工与贮运专题 3 89 （8）现代农业创新与乡村振兴战略 2 98 （9）硕士生英语 3 90 （10）自然辩证法概论 1 91 （11）新时代中国特色社会主义理论与实践 2 94 （12）科研伦理与学术规范（MOOC） 1 93</t>
  </si>
  <si>
    <t>（1）定向越野初赛加分 0.2 分 （2）乒乓球球队选拔 0.2 分</t>
  </si>
  <si>
    <t>林钰婷</t>
  </si>
  <si>
    <t>（1）食品学院优秀党支部0.25分 班级获食品学院先进团支部0.25分</t>
  </si>
  <si>
    <t>食品添加剂，2学分，93分；研究生学习适应与发展，2学分，94分；现代知识产权与保护，1学分，87分；研究生学术与职业素养讲座（MOOC），3学分，88分；食品加工与贮运专题，3学分，88分；生物工程综合实验，3学分，98分；试验设计与数据分析，2学分，89分；工程伦理，2学分，88分；硕士生英语，3学分，98分；马克思主义与社会科学方法论，1学分，81分；新时代中国特色社会主义理论与实践，2学分，94分。</t>
  </si>
  <si>
    <r>
      <rPr>
        <sz val="12"/>
        <rFont val="宋体"/>
        <charset val="134"/>
      </rPr>
      <t>食品添加剂，</t>
    </r>
    <r>
      <rPr>
        <sz val="12"/>
        <color rgb="FF000000"/>
        <rFont val="宋体"/>
        <charset val="134"/>
      </rPr>
      <t>2</t>
    </r>
    <r>
      <rPr>
        <sz val="12"/>
        <rFont val="宋体"/>
        <charset val="134"/>
      </rPr>
      <t>学分，93分；研究生学习适应与发展，</t>
    </r>
    <r>
      <rPr>
        <sz val="12"/>
        <color rgb="FF000000"/>
        <rFont val="宋体"/>
        <charset val="134"/>
      </rPr>
      <t>2</t>
    </r>
    <r>
      <rPr>
        <sz val="12"/>
        <rFont val="宋体"/>
        <charset val="134"/>
      </rPr>
      <t>学分，94分；现代知识产权与保护，</t>
    </r>
    <r>
      <rPr>
        <sz val="12"/>
        <color rgb="FF000000"/>
        <rFont val="宋体"/>
        <charset val="134"/>
      </rPr>
      <t>1</t>
    </r>
    <r>
      <rPr>
        <sz val="12"/>
        <rFont val="宋体"/>
        <charset val="134"/>
      </rPr>
      <t>学分，87分；研究生学术与职业素养讲座（</t>
    </r>
    <r>
      <rPr>
        <sz val="12"/>
        <color rgb="FF000000"/>
        <rFont val="宋体"/>
        <charset val="134"/>
      </rPr>
      <t>MOOC</t>
    </r>
    <r>
      <rPr>
        <sz val="12"/>
        <rFont val="宋体"/>
        <charset val="134"/>
      </rPr>
      <t>），</t>
    </r>
    <r>
      <rPr>
        <sz val="12"/>
        <color rgb="FF000000"/>
        <rFont val="宋体"/>
        <charset val="134"/>
      </rPr>
      <t>3</t>
    </r>
    <r>
      <rPr>
        <sz val="12"/>
        <rFont val="宋体"/>
        <charset val="134"/>
      </rPr>
      <t>学分，88分；食品加工与贮运专题，</t>
    </r>
    <r>
      <rPr>
        <sz val="12"/>
        <color rgb="FF000000"/>
        <rFont val="宋体"/>
        <charset val="134"/>
      </rPr>
      <t>3</t>
    </r>
    <r>
      <rPr>
        <sz val="12"/>
        <rFont val="宋体"/>
        <charset val="134"/>
      </rPr>
      <t>学分，88分；生物工程综合实验，</t>
    </r>
    <r>
      <rPr>
        <sz val="12"/>
        <color rgb="FF000000"/>
        <rFont val="宋体"/>
        <charset val="134"/>
      </rPr>
      <t>3</t>
    </r>
    <r>
      <rPr>
        <sz val="12"/>
        <rFont val="宋体"/>
        <charset val="134"/>
      </rPr>
      <t>学分，98分；试验设计与数据分析，</t>
    </r>
    <r>
      <rPr>
        <sz val="12"/>
        <color rgb="FF000000"/>
        <rFont val="宋体"/>
        <charset val="134"/>
      </rPr>
      <t>2</t>
    </r>
    <r>
      <rPr>
        <sz val="12"/>
        <rFont val="宋体"/>
        <charset val="134"/>
      </rPr>
      <t>学分，89分；工程伦理，</t>
    </r>
    <r>
      <rPr>
        <sz val="12"/>
        <color rgb="FF000000"/>
        <rFont val="宋体"/>
        <charset val="134"/>
      </rPr>
      <t>2</t>
    </r>
    <r>
      <rPr>
        <sz val="12"/>
        <rFont val="宋体"/>
        <charset val="134"/>
      </rPr>
      <t>学分，88分；硕士生英语，</t>
    </r>
    <r>
      <rPr>
        <sz val="12"/>
        <color rgb="FF000000"/>
        <rFont val="宋体"/>
        <charset val="134"/>
      </rPr>
      <t>3</t>
    </r>
    <r>
      <rPr>
        <sz val="12"/>
        <rFont val="宋体"/>
        <charset val="134"/>
      </rPr>
      <t>学分，98分；马克思主义与社会科学方法论，</t>
    </r>
    <r>
      <rPr>
        <sz val="12"/>
        <color rgb="FF000000"/>
        <rFont val="宋体"/>
        <charset val="134"/>
      </rPr>
      <t>1</t>
    </r>
    <r>
      <rPr>
        <sz val="12"/>
        <rFont val="宋体"/>
        <charset val="134"/>
      </rPr>
      <t>学分，81分；新时代中国特色社会主义理论与实践，</t>
    </r>
    <r>
      <rPr>
        <sz val="12"/>
        <color rgb="FF000000"/>
        <rFont val="宋体"/>
        <charset val="134"/>
      </rPr>
      <t>2</t>
    </r>
    <r>
      <rPr>
        <sz val="12"/>
        <rFont val="宋体"/>
        <charset val="134"/>
      </rPr>
      <t>学分，94分。</t>
    </r>
  </si>
  <si>
    <t>廖家铭</t>
  </si>
  <si>
    <t>（1）院级优秀团支部 0.25分 （2）参加食品安全科普大赛活动1次 0.2分</t>
  </si>
  <si>
    <t>参加综述大赛</t>
  </si>
  <si>
    <t>参与校运动会定向越野锦标赛选拔赛</t>
  </si>
  <si>
    <t>冯漪琪</t>
  </si>
  <si>
    <t>1、2022-2023学年先进团支部 0.25分；
2、参加2023 年4月20日防电信网络诈骗研究生专场宣讲会线下活动 0.2分</t>
  </si>
  <si>
    <t>1、2023年食品学院第十二届研究生文献综述大赛 0.2分</t>
  </si>
  <si>
    <t>1、参加2022年食品学院研究生乒乓球队选拔赛 0.2分</t>
  </si>
  <si>
    <t>黄灿晖</t>
  </si>
  <si>
    <t>1、2022-2023 学年先进团支部 0.25
2、参加 2023 年 4 月 20 日防电信网络诈骗研究生专场宣讲会线下活动 0.2</t>
  </si>
  <si>
    <t>1、参加首届中国国际预制菜产业大会 2022 年全国预制菜创新创业大赛，获得优秀奖（队员）5
2、参加食品学院第十二届综述大赛 0.2
3、参加关于 2022 年 11 月 10 日专利辅导讲座 0.2</t>
  </si>
  <si>
    <r>
      <rPr>
        <sz val="12"/>
        <color rgb="FFFF0000"/>
        <rFont val="宋体"/>
        <charset val="134"/>
      </rPr>
      <t>1、参加首届中国国际预制菜产业大会 2022 年全国预制菜创新创业大赛，获得优秀奖（队员）5（材料不清晰）</t>
    </r>
    <r>
      <rPr>
        <sz val="12"/>
        <color theme="1"/>
        <rFont val="宋体"/>
        <charset val="134"/>
      </rPr>
      <t xml:space="preserve">
2、参加食品学院第十二届综述大赛 0.2
3、参加关于 2022 年 11 月 10 日专利辅导讲座 0.2</t>
    </r>
  </si>
  <si>
    <r>
      <rPr>
        <sz val="12"/>
        <color rgb="FFFF0000"/>
        <rFont val="宋体"/>
        <charset val="134"/>
      </rPr>
      <t>1、参加首届中国国际预制菜产业大会 2022 年全国预制菜创新创业大赛，获得优秀奖（队员）（活动公章不在加分项目内）</t>
    </r>
    <r>
      <rPr>
        <sz val="12"/>
        <color theme="1"/>
        <rFont val="宋体"/>
        <charset val="134"/>
      </rPr>
      <t xml:space="preserve">
2、参加食品学院第十二届综述大赛 0.2
3、参加关于 2022 年 11 月 10 日专利辅导讲座 0.2</t>
    </r>
  </si>
  <si>
    <t>（1）参加 2022 年食品学院研究生乒乓球队选拔赛 0.2
（2）参加 2022 年食品学院研究生篮球队选拔赛 0.2</t>
  </si>
  <si>
    <t>朱斌</t>
  </si>
  <si>
    <t>(1)院班联动——2022级硕士8班燕山清扫活动参与 0.1分（2）“先进团支部” 0.25分</t>
  </si>
  <si>
    <t xml:space="preserve">基因工程原理与技术——2——96
发酵工程——3——91
食品微生物学进展专题——2——90
工业微生物育种——2——98
未来食品发展专题——2——88
食品加工与贮运专题——3——88
食品质量安全控制与案例分析——3——85
现代农业创新与乡村振兴战略——2——95
硕士生英语——3——90
自然辩证法概论——1——95
新时代中国特色社会主义理论与实践——2——89
科研伦理与学术规范（MOOC）——1——91
计算：（96×2+91×3+90×2+98×2+88×2+88×3+85×3+95×2+90×3+95×1+89×2+91×1）÷26×0.2=18.15
</t>
  </si>
  <si>
    <t>袁紫晴</t>
  </si>
  <si>
    <t>文章需提供图书馆检索证明，且中文核心期刊目录证明</t>
  </si>
  <si>
    <r>
      <rPr>
        <sz val="12"/>
        <color theme="1"/>
        <rFont val="宋体"/>
        <charset val="134"/>
      </rPr>
      <t>（1）2022级硕士7班先进团支部0.25分
（2）防电信网络诈骗宣讲会0.2分</t>
    </r>
    <r>
      <rPr>
        <sz val="12"/>
        <color rgb="FFFF0000"/>
        <rFont val="宋体"/>
        <charset val="134"/>
      </rPr>
      <t>（1）线上文体打卡——体育打卡0.2分</t>
    </r>
  </si>
  <si>
    <t>发酵工程87 学分3
工业微生物育种99 学分2
食品质量安全检测技术进展83 学分2
食品与健康及保健食品开发趋势专题89 学分2
食品加工与贮运专题87 学分3
食品质量安全控制与案例分析86 学分3
现代农业创新与乡村振兴战略88 学分2
硕士生英语90 学分3
马克思主义与社会科学方法论97 学分1
新时代中国特色社会主义理论与实践92 学分2
科研伦理与学术规范（MOOC）91 学分1
绩点平均分*0.2=17.833</t>
  </si>
  <si>
    <r>
      <rPr>
        <sz val="12"/>
        <color rgb="FFFF0000"/>
        <rFont val="宋体"/>
        <charset val="134"/>
      </rPr>
      <t>（1）中国农农林核心期刊：中国乳业杂志
标题《合生元儿童成长奶粉功能性评价》；
期刊名：中国乳业；2023年7月接收，作者排序第一，5分</t>
    </r>
    <r>
      <rPr>
        <sz val="12"/>
        <rFont val="宋体"/>
        <charset val="134"/>
      </rPr>
      <t xml:space="preserve">
（2）食品学院2023年综述大赛参与0.2分</t>
    </r>
  </si>
  <si>
    <t xml:space="preserve">
（2）食品学院2023年综述大赛参与0.2分</t>
  </si>
  <si>
    <t>1、线上文体打卡——体育打卡0.2分属于集体活动2、《中国乳业》为一般刊物，一般刊物不加分</t>
  </si>
  <si>
    <t>张凯旋</t>
  </si>
  <si>
    <t>2022-2023学年各科成绩</t>
  </si>
  <si>
    <t>专利辅导讲座0.2分、文献综述大赛0.2分</t>
  </si>
  <si>
    <t>2023年研究生趣味运动会第一名</t>
  </si>
  <si>
    <t>2023年研究生趣味运动会优秀奖</t>
  </si>
  <si>
    <t>杨媛媛</t>
  </si>
  <si>
    <t>研究生“青年大学习”先进团支部 0.25分</t>
  </si>
  <si>
    <t>参加 2022 年 11 月 10 日专利辅导讲座</t>
  </si>
  <si>
    <t>参加 2022 年食品学院研究生乒乓球队选拔赛</t>
  </si>
  <si>
    <t>潘紫英</t>
  </si>
  <si>
    <t>生物工程研究进展94分，3学分;试验设计与数据分析92分，2学分;
工程伦理92分，2学分；硕士生英语90分，3学分；
自然辩证法概论95分，1学分；高级食品化学92分，2学分
新时代中国特色社会主义理论与实践92分，2学分；
文献管理与信息分析（MOOC）88分，2学分；
功能食品加工工艺学87分，1学分；
食品生物技术专题与研究进展89分，2学分；
工业微生物育种96分，2学分；食品微生物学进展专题86分，2学分</t>
  </si>
  <si>
    <t>胡鹏辉</t>
  </si>
  <si>
    <t>（85*3+85*2+82*1+87*1+95*2+89*2+94*2+89*1+90*1+89*1+91*2+93*1）/（3+2+1+1+2+3+3+2+2+3+1+2）*0.2=17.69</t>
  </si>
  <si>
    <t>食品学院专利辅导讲座参与</t>
  </si>
  <si>
    <t>廖凯鉴</t>
  </si>
  <si>
    <t>周德伟</t>
  </si>
  <si>
    <t>（89×3＋88×2＋88×1＋85×3＋92×3＋83×3＋87×2＋74×3＋92×1＋93×2＋94×1）÷24×0.2=17.325</t>
  </si>
  <si>
    <t>欧阳哲轩</t>
  </si>
  <si>
    <t>食加</t>
  </si>
  <si>
    <t>王湘鹏</t>
  </si>
  <si>
    <t>黄雷</t>
  </si>
  <si>
    <t>2022级博士班</t>
  </si>
  <si>
    <t>韩翔鹏</t>
  </si>
  <si>
    <r>
      <rPr>
        <sz val="12"/>
        <color indexed="8"/>
        <rFont val="宋体"/>
        <charset val="134"/>
      </rPr>
      <t>第一期“青蓝”博士生学术沙龙</t>
    </r>
    <r>
      <rPr>
        <sz val="12"/>
        <color indexed="8"/>
        <rFont val="MS Gothic"/>
        <family val="3"/>
      </rPr>
      <t>・</t>
    </r>
    <r>
      <rPr>
        <sz val="12"/>
        <color indexed="8"/>
        <rFont val="宋体"/>
        <charset val="134"/>
      </rPr>
      <t>成长交流会</t>
    </r>
    <r>
      <rPr>
        <sz val="12"/>
        <color indexed="8"/>
        <rFont val="宋体"/>
        <charset val="134"/>
      </rPr>
      <t xml:space="preserve"> 0.2</t>
    </r>
    <r>
      <rPr>
        <sz val="12"/>
        <color indexed="8"/>
        <rFont val="宋体"/>
        <charset val="134"/>
      </rPr>
      <t>分；第二期“青蓝”博士生学术沙龙</t>
    </r>
    <r>
      <rPr>
        <sz val="12"/>
        <color indexed="8"/>
        <rFont val="MS Gothic"/>
        <family val="3"/>
      </rPr>
      <t>・</t>
    </r>
    <r>
      <rPr>
        <sz val="12"/>
        <color indexed="8"/>
        <rFont val="宋体"/>
        <charset val="134"/>
      </rPr>
      <t>成</t>
    </r>
    <r>
      <rPr>
        <sz val="12"/>
        <color indexed="8"/>
        <rFont val="宋体"/>
        <charset val="134"/>
      </rPr>
      <t>长交流会 0.2分</t>
    </r>
  </si>
  <si>
    <r>
      <rPr>
        <sz val="12"/>
        <color rgb="FFFF0000"/>
        <rFont val="宋体"/>
        <charset val="134"/>
      </rPr>
      <t>第一期“青蓝”博士生学术沙龙</t>
    </r>
    <r>
      <rPr>
        <sz val="12"/>
        <color rgb="FFFF0000"/>
        <rFont val="MS Gothic"/>
        <family val="3"/>
      </rPr>
      <t>・</t>
    </r>
    <r>
      <rPr>
        <sz val="12"/>
        <color rgb="FFFF0000"/>
        <rFont val="宋体"/>
        <charset val="134"/>
      </rPr>
      <t>成长交流会</t>
    </r>
    <r>
      <rPr>
        <sz val="12"/>
        <color rgb="FFFF0000"/>
        <rFont val="宋体"/>
        <charset val="134"/>
      </rPr>
      <t xml:space="preserve"> 0.2</t>
    </r>
    <r>
      <rPr>
        <sz val="12"/>
        <color rgb="FFFF0000"/>
        <rFont val="宋体"/>
        <charset val="134"/>
      </rPr>
      <t>分；第二期“青蓝”博士生学术沙龙</t>
    </r>
    <r>
      <rPr>
        <sz val="12"/>
        <color rgb="FFFF0000"/>
        <rFont val="MS Gothic"/>
        <family val="3"/>
      </rPr>
      <t>・</t>
    </r>
    <r>
      <rPr>
        <sz val="12"/>
        <color rgb="FFFF0000"/>
        <rFont val="宋体"/>
        <charset val="134"/>
      </rPr>
      <t>成</t>
    </r>
    <r>
      <rPr>
        <sz val="12"/>
        <color rgb="FFFF0000"/>
        <rFont val="宋体"/>
        <charset val="134"/>
      </rPr>
      <t>长交流会 0.2分</t>
    </r>
  </si>
  <si>
    <t>生物信息学（全英）：成绩98 学分2；蛋白质结构与功能：成绩90 学分1；科学研究方法与论文写作（MOOC）：成绩91 学分2；食品科学研究进展：成绩85 学分2；食品工程技术研究进展：成绩94 学分2；英语科技论文写作与学术交流：成绩86 学分2；中国马克思主义与当代：成绩93 学分2</t>
  </si>
  <si>
    <r>
      <rPr>
        <sz val="12"/>
        <color indexed="8"/>
        <rFont val="宋体"/>
        <charset val="134"/>
      </rPr>
      <t xml:space="preserve">SCI1区（标题Purification and characterization of a novel bacteriocin from </t>
    </r>
    <r>
      <rPr>
        <i/>
        <sz val="12"/>
        <color indexed="8"/>
        <rFont val="宋体"/>
        <charset val="134"/>
      </rPr>
      <t>Lactiplantibacillus plantarum</t>
    </r>
    <r>
      <rPr>
        <sz val="12"/>
        <color indexed="8"/>
        <rFont val="宋体"/>
        <charset val="134"/>
      </rPr>
      <t xml:space="preserve"> Z057, and its antibacterial and antibiofilm activities against </t>
    </r>
    <r>
      <rPr>
        <i/>
        <sz val="12"/>
        <color indexed="8"/>
        <rFont val="宋体"/>
        <charset val="134"/>
      </rPr>
      <t>Vibrio parahaemolyticus</t>
    </r>
    <r>
      <rPr>
        <sz val="12"/>
        <color indexed="8"/>
        <rFont val="宋体"/>
        <charset val="134"/>
      </rPr>
      <t xml:space="preserve">，期刊名LWT，接收年月2022年12月19日，作者排序第1） 30分；SCI2区（标题Anti-inflammatory and gut microbiota modulation potentials of flavonoids extracted from </t>
    </r>
    <r>
      <rPr>
        <i/>
        <sz val="12"/>
        <color indexed="8"/>
        <rFont val="宋体"/>
        <charset val="134"/>
      </rPr>
      <t>Passiflora foetida</t>
    </r>
    <r>
      <rPr>
        <sz val="12"/>
        <color indexed="8"/>
        <rFont val="宋体"/>
        <charset val="134"/>
      </rPr>
      <t xml:space="preserve"> fruits，期刊名Foods，接收年月2023年7月25日，作者排序第1） 24分；参加食品学院第二十届综述大赛 0.2分</t>
    </r>
  </si>
  <si>
    <r>
      <rPr>
        <sz val="12"/>
        <color rgb="FFFF0000"/>
        <rFont val="宋体"/>
        <charset val="134"/>
      </rPr>
      <t xml:space="preserve">SCI1区（标题Purification and characterization of a novel bacteriocin from </t>
    </r>
    <r>
      <rPr>
        <i/>
        <sz val="12"/>
        <color rgb="FFFF0000"/>
        <rFont val="宋体"/>
        <charset val="134"/>
      </rPr>
      <t>Lactiplantibacillus plantarum</t>
    </r>
    <r>
      <rPr>
        <sz val="12"/>
        <color rgb="FFFF0000"/>
        <rFont val="宋体"/>
        <charset val="134"/>
      </rPr>
      <t xml:space="preserve"> Z057, and its antibacterial and antibiofilm activities against </t>
    </r>
    <r>
      <rPr>
        <i/>
        <sz val="12"/>
        <color rgb="FFFF0000"/>
        <rFont val="宋体"/>
        <charset val="134"/>
      </rPr>
      <t>Vibrio parahaemolyticus</t>
    </r>
    <r>
      <rPr>
        <sz val="12"/>
        <color rgb="FFFF0000"/>
        <rFont val="宋体"/>
        <charset val="134"/>
      </rPr>
      <t xml:space="preserve">，期刊名LWT，接收年月2022年12月19日，作者排序第1） 30分；SCI2区（标题Anti-inflammatory and gut microbiota modulation potentials of flavonoids extracted from </t>
    </r>
    <r>
      <rPr>
        <i/>
        <sz val="12"/>
        <color rgb="FFFF0000"/>
        <rFont val="宋体"/>
        <charset val="134"/>
      </rPr>
      <t>Passiflora foetida</t>
    </r>
    <r>
      <rPr>
        <sz val="12"/>
        <color rgb="FFFF0000"/>
        <rFont val="宋体"/>
        <charset val="134"/>
      </rPr>
      <t xml:space="preserve"> fruits，期刊名Foods，接收年月2023年7月25日，作者排序第1） 24分；参加食品学院第二十届综述大赛 0.2分</t>
    </r>
  </si>
  <si>
    <r>
      <rPr>
        <sz val="12"/>
        <color indexed="8"/>
        <rFont val="宋体"/>
        <charset val="134"/>
      </rPr>
      <t>参与食品学院院运会男子</t>
    </r>
    <r>
      <rPr>
        <sz val="12"/>
        <color indexed="8"/>
        <rFont val="宋体"/>
        <charset val="134"/>
      </rPr>
      <t>100</t>
    </r>
    <r>
      <rPr>
        <sz val="12"/>
        <color indexed="8"/>
        <rFont val="宋体"/>
        <charset val="134"/>
      </rPr>
      <t>米预赛项目比赛</t>
    </r>
    <r>
      <rPr>
        <sz val="12"/>
        <color indexed="8"/>
        <rFont val="宋体"/>
        <charset val="134"/>
      </rPr>
      <t xml:space="preserve"> 0.3</t>
    </r>
    <r>
      <rPr>
        <sz val="12"/>
        <color indexed="8"/>
        <rFont val="宋体"/>
        <charset val="134"/>
      </rPr>
      <t>分</t>
    </r>
  </si>
  <si>
    <r>
      <rPr>
        <sz val="12"/>
        <color rgb="FFFF0000"/>
        <rFont val="宋体"/>
        <charset val="134"/>
      </rPr>
      <t>参与食品学院院运会男子</t>
    </r>
    <r>
      <rPr>
        <sz val="12"/>
        <color rgb="FFFF0000"/>
        <rFont val="宋体"/>
        <charset val="134"/>
      </rPr>
      <t>100</t>
    </r>
    <r>
      <rPr>
        <sz val="12"/>
        <color rgb="FFFF0000"/>
        <rFont val="宋体"/>
        <charset val="134"/>
      </rPr>
      <t>米预赛项目比赛</t>
    </r>
    <r>
      <rPr>
        <sz val="12"/>
        <color rgb="FFFF0000"/>
        <rFont val="宋体"/>
        <charset val="134"/>
      </rPr>
      <t xml:space="preserve"> 0.3</t>
    </r>
    <r>
      <rPr>
        <sz val="12"/>
        <color rgb="FFFF0000"/>
        <rFont val="宋体"/>
        <charset val="134"/>
      </rPr>
      <t>分</t>
    </r>
  </si>
  <si>
    <t>学习成绩计算有误，体育院级参与分是0.2</t>
  </si>
  <si>
    <t>刘敏玲，陈方圆</t>
  </si>
  <si>
    <t>复审：王东伟 方如玉</t>
  </si>
  <si>
    <t>22级博士班</t>
  </si>
  <si>
    <t>刘敏玲</t>
  </si>
  <si>
    <t>（1）班级班长 3分；
（2）2023年4月20日防电信网络诈骗研究生专场宣讲会 0.2分
（3）2023年3月15日第一期“青蓝”博士学术沙龙导学思享会 0.2分</t>
  </si>
  <si>
    <t>天然产物化学，90分，2学分；
科学研究方法与论文写作(MOOC)，93分，2学分；
食品科学研究进展，95分，2学分；
食品工程技术研究进展，93分，2学分；
英语科技论文写作与学术交流，90分，2学分；
中国马克思主义与当代，93分，2学分；
绩点平均分：92.3
学习成绩：9.23</t>
  </si>
  <si>
    <t xml:space="preserve">（1）SCI 1区（Phosphate-triggered ratiometric multicolor immunosensor based on nanobody-alkaline phosphatase fusion protein for sensitive detection of fenitrothion，Sensors and Actuators: B. Chemical，2022年9月22日接收，9月26日在线发表，作者排序第1）30分；
（2）发明专利（一种特异性识别甲萘威和/或1-萘酚的双特异性纳米抗体及其应用，2023年8月8日公开，导师后第一作者）4分
</t>
  </si>
  <si>
    <t xml:space="preserve">（1）定向越野初赛（院级） 女子组第二名  0.9分； 
（2）定向越野决赛（校级） 参赛未获奖  0.3分
</t>
  </si>
  <si>
    <t xml:space="preserve">（1）定向越野初赛（院级） 女子组第二名  0.9分； 
</t>
  </si>
  <si>
    <t>体育同项目只加1次获奖分</t>
  </si>
  <si>
    <t>高娉娉</t>
  </si>
  <si>
    <t>未写明细</t>
  </si>
  <si>
    <t>北大核心论文1篇，5分</t>
  </si>
  <si>
    <t>女子铅球院级第三名，0.8分；乒乓球选拔，0.2分</t>
  </si>
  <si>
    <t>史健</t>
  </si>
  <si>
    <t>（1）班级心理委员 2分（2）315学者面对面 0.2分（3）420防诈骗 0.2分（4）1127心理健康讲座 0.2分（5）线上宿舍打卡 0.2分（6）2023年研究生会春季述职评议参会 0.2分（7）全国无偿献血奉献奖银奖 5分</t>
  </si>
  <si>
    <t>（1）班级心理委员 2分（2）315学者面对面 0.2分（3）420防诈骗 0.2分（4）1127心理健康讲座 0.2分（5）线上宿舍打卡 0.2分（6）2023年研究生会春季述职评议参会 0.2分</t>
  </si>
  <si>
    <t xml:space="preserve">1. 英语科技论文写作与学术交流 2分 96
2. 中国马克思主义与当代 2分 95
3. 植物成分分析 2分 93
4. 生物信息分析（华大在线课） 3分 80
5. 食品科学研究进展 2分 86
6. 食品工程技术研究进展 2分 93
</t>
  </si>
  <si>
    <t xml:space="preserve">（1）6.8学术论坛 0.2分
（2）315青蓝学术沙龙0.2分
（3）1214农产品加工0.2分
（4）519营养讲座0.2分
（5）522高福院士讲座 0.2分
</t>
  </si>
  <si>
    <t xml:space="preserve">（1）院运会立定跳远 0.2分； 
（2）水运会50m蛙泳 0.2分
（3）荧光夜跑第二期 0.2分
</t>
  </si>
  <si>
    <t>思想文化类的比赛或竞赛才能加分，奉献奖不加</t>
  </si>
  <si>
    <t>陈方圆</t>
  </si>
  <si>
    <t>（1）院级优秀党支部0.25（2）班级团支书 3分（3）非学术会议 0.4（心理讲座+防电信诈骗）</t>
  </si>
  <si>
    <t xml:space="preserve">蛋白质结构与功能 80分 1学分
研究生学术与职业素养讲座（MOOC） 87分 3学分
食品科学研究进展 86分 2学分
食品工程技术研究进展 92分 2学分
英语科技论文写作与学术交流 93分 2学分
中国马克思主义与当代 92分 2学分
学习成绩 8.89分
</t>
  </si>
  <si>
    <t>-</t>
  </si>
  <si>
    <t>（1）院级运动会0.2分</t>
  </si>
  <si>
    <t>参加食品学院院级运动会女子铅球项目</t>
  </si>
  <si>
    <t>22博士班</t>
  </si>
  <si>
    <t>吴志钦</t>
  </si>
  <si>
    <t>（1）参加4月12日科技特派员系列讲座0.2分非学术
（2）参加4月20日防电信网络诈骗讲座0.2分集体活动
（3）参加5月16日食品学院第十七届研究生代表大会委员会候选人0.2分集体活动
院级先进党支部0.25分</t>
  </si>
  <si>
    <t xml:space="preserve">（1）参加4月12日科技特派员系列讲座0.2分非学术
（2）参加4月20日防电信网络诈骗讲座0.2分集体活动
（3）参加5月16日食品学院第十七届研究生代表大会委员会候选人0.2分集体活动
</t>
  </si>
  <si>
    <t>蛋白质结构与功能1学分综合成绩85分，研究生学术与职业素养讲座（MOOC）3学分综合成绩88分，食品科学研究进展2学分综合成绩90分，食品工程技术研究进展2学分综合成绩94分，英语科技论文写作与学术交流2学分综合成绩90分，中国马克思主义与当代2学分综合成绩91分，（85×1+88×3+90×2+94×2+92×2+91×2）/12×0.1=9.03分</t>
  </si>
  <si>
    <t>9.03分</t>
  </si>
  <si>
    <t>（1）参加食品学院第十二届文献综述大赛 0.2分
（2）参加华南农业大学2023年研究生文献综述大赛0.2分
（3）参加2022年丁颖杯发明创意大赛0.3分
（4）参加6月6日食品大讲堂第十七期学术讲座0.2分</t>
  </si>
  <si>
    <t xml:space="preserve">
（1）参加华南农业大学2023年研究生文献综述大赛0.2分
（2）参加2022年丁颖杯发明创意大赛0.2分
（3）参加6月6日食品大讲堂第十七期学术讲座0.2分</t>
  </si>
  <si>
    <t>（1）参与食品学院院运会提前赛女子仰卧起坐0.2分
（2）参加第二期研究生荧光夜跑0.2分
（3）参加易班嘉年华定向越野一等奖1分</t>
  </si>
  <si>
    <t>先进党支部缺失证明，仅提供了成员名单；丁颖杯创意大赛属于学术竞赛类，参与分0.2</t>
  </si>
  <si>
    <t>桑嘉玘</t>
  </si>
  <si>
    <t>（1）2023年3月30日学者面对面讲座，0.2分；（2）2023年4月20日防电信网络诈骗研究生专场宣讲会，0.2分；（3）2022年11月10日专利辅导讲座，0.2分；（4）2022年12月14日广东农产品加工产业发展现状与趋势讲座，0.2分；</t>
  </si>
  <si>
    <t>天然产物化学 2学分，84分；
科学研究方法与论文写作（MOOC）2学分，91分；
食品科学研究进展 2学分，90分；
食品工程技术研究进展 2学分，96分；
英语科技论文写作与学术交流 2学分，93分；
中国马克思主义与当代 2学分，93分。</t>
  </si>
  <si>
    <t>（1）2022-2023年食品学院院运会参与仰卧起坐0.2分；
（2）2022-2023年趣味运动会参与，排名第8， 0.3分；
（3）2022年食品学院研究生乒乓球选拔赛 0.2分；
（4）2023年华南农业大学“创客杯”大学生创新创业大赛0.8分。</t>
  </si>
  <si>
    <t>（1）2022-2023年食品学院院运会参与仰卧起坐0.2分；
（2）2022-2023年趣味运动会参与，0.2分；
（3）2022年食品学院研究生乒乓球选拔赛 0.2分；
（4）2023年华南农业大学“创客杯”大学生创新创业大赛0.8分。</t>
  </si>
  <si>
    <t>彭龙鹏</t>
  </si>
  <si>
    <t>2023年4月20日防电信网络诈骗研究生专场宣讲会</t>
  </si>
  <si>
    <t>未写明细及计算错误</t>
  </si>
  <si>
    <t xml:space="preserve">（1）2022年食品学院研究生乒乓球选拔赛0.2分；
（2）2023年华南农业大学“创客杯”大学生创新创业大赛0.8分。
</t>
  </si>
  <si>
    <t>成绩未写明细及计算错误</t>
  </si>
  <si>
    <t>肖静</t>
  </si>
  <si>
    <t>（1）第九届“华农之星”进社区巡回报告活动，0.2；
（2）第二期“青蓝”博士生学术沙龙•成长交流会，0.2；
（3）第二期“青蓝”博士学术沙龙导学思享会，0.2；
（4）4月20日防电信网络诈骗研究生专场宣讲会，0.2。</t>
  </si>
  <si>
    <t>（1）第九届“华农之星”进社区巡回报告活动，0.2；
（2）第二期“青蓝”博士生学术沙龙•成长交流会，0.2；
（3）第一期“青蓝”博士学术沙龙导学思享会，0.2；
（4）4月20日防电信网络诈骗研究生专场宣讲会，0.2。</t>
  </si>
  <si>
    <t>（1）蛋白质结构与功能，1学分，成绩86；
（2）研究生学术与职业素养讲座（MOOC），3学分，成绩88；
（3）食品科学研究进展，2学分，成绩92；
（4）食品工程技术研究进展，2学分，成绩93；
（5）英语科技论文写作与学术交流，2学分，成绩92；
（6）中国马克思主义与当代，2学分，成绩92；</t>
  </si>
  <si>
    <t>阮勤钊</t>
  </si>
  <si>
    <t>（1）参加心理健康讲座 0.2分</t>
  </si>
  <si>
    <t xml:space="preserve">天然产物化学 2学分 成绩 94
研究生压力应对与健康心理（MOOC）1学分 成绩 99
生命科学前沿 3学分 成绩 93
生命科学研究技术 2学分 成绩 85
英语科技论文写作与学术交流 2学分 成绩94
中国马克思主义与当代 2学分 成绩 92
绩点平均分：92.33
绩点平均分*0.1：9.23
</t>
  </si>
  <si>
    <t>（1）参加专利辅导讲座 0.2分 （2）食品学院第十二届综述大赛参与 0.2分</t>
  </si>
  <si>
    <t>2022级博士生</t>
  </si>
  <si>
    <t>李云</t>
  </si>
  <si>
    <t>参加2023年4月20日防电信网络诈骗宣讲会</t>
  </si>
  <si>
    <t>（1）天然产物化学 90分；（2）科学研究方法与论文写作(MOOC)87分（3）食品科学研究进展86分；（4）食品工程技术研究进展93分；（5）英语科技论文写作与学术交流91分（6）中国马克思主义与当代93分 （7）平均分90分。</t>
  </si>
  <si>
    <t>（1）2023年4月综述大赛评审0.2分；（2）2023年5月综述大赛评审0.2分</t>
  </si>
  <si>
    <t>（1）参与趣味运动会0.2分</t>
  </si>
  <si>
    <t>宋增柳</t>
  </si>
  <si>
    <t>第四期“青蓝”博士生学术沙龙•成长交流会，0.2分；4 月 20 日防电信网络诈骗研究生专场宣讲会，0.2。</t>
  </si>
  <si>
    <t>4 月 20 日防电信网络诈骗研究生专场宣讲会，0.2。</t>
  </si>
  <si>
    <t>研究生学术与职业素养讲座 3 学分 成绩 88； 研究生生涯发展与规划 2 学分 成绩 93；英语科技论文写作与学术交流 2 学分 成绩 92；中国马克思主义与当代 2 学分 成绩 81；食品科学研究进展 2 学分 成绩 90；食品工程技术研究进展 2 学分 成绩 94；</t>
  </si>
  <si>
    <t>缺失第四期学术沙龙交流会证明材料</t>
  </si>
  <si>
    <t>凌志洲</t>
  </si>
  <si>
    <t>未写明细以及计算错误</t>
  </si>
  <si>
    <t>成绩明细未写明，学习计算有误</t>
  </si>
  <si>
    <t>博士班</t>
  </si>
  <si>
    <t>王梓源</t>
  </si>
  <si>
    <t>防电信诈骗讲座加分</t>
  </si>
  <si>
    <t>学习成绩计算有误</t>
  </si>
  <si>
    <t>阚启鑫</t>
  </si>
  <si>
    <t>成绩明细未写明</t>
  </si>
  <si>
    <t xml:space="preserve"> </t>
    <phoneticPr fontId="76" type="noConversion"/>
  </si>
  <si>
    <t>线上活动打卡0.2属于集体分</t>
    <phoneticPr fontId="78" type="noConversion"/>
  </si>
  <si>
    <t>（1）参与食品学院院运会女子跳远项目比赛  0.2分； 
（2）参与2022年华南农业大学第65届运动会定向越野短距离赛 0.2分
（3）2022年食品学院研究生女子篮球选拔赛  0.2分
（4）2022年食品学院研究生乒乓球队选拔赛  0.2分
（5）4月8日“爱地球，爱跑步”荧光夜跑  0.2分
（6）6月11日华南农业大学第二期研究生荧光夜跑 0.2分
（7）2023易班嘉年华定向越野活动三等奖 0.5分</t>
    <phoneticPr fontId="78" type="noConversion"/>
  </si>
  <si>
    <t>院运会三级跳参与分0.2、乒乓球选拔赛0.2、女子篮球选拔赛0.2、定向越野短距离赛0.2、易班嘉年华定向越野一等奖1.0</t>
    <phoneticPr fontId="7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</si>
</sst>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Red]0.00"/>
    <numFmt numFmtId="177" formatCode="0.00_);[Red]\(0.00\)"/>
    <numFmt numFmtId="178" formatCode="0.00_ "/>
  </numFmts>
  <fonts count="81" x14ac:knownFonts="1">
    <font>
      <sz val="11"/>
      <color theme="1"/>
      <name val="等线"/>
      <charset val="134"/>
      <scheme val="minor"/>
    </font>
    <font>
      <sz val="12"/>
      <color theme="1"/>
      <name val="宋体"/>
      <charset val="134"/>
    </font>
    <font>
      <sz val="12"/>
      <color rgb="FFFF0000"/>
      <name val="宋体"/>
      <charset val="134"/>
    </font>
    <font>
      <sz val="12"/>
      <color indexed="8"/>
      <name val="宋体"/>
      <charset val="134"/>
    </font>
    <font>
      <sz val="12"/>
      <name val="宋体"/>
      <charset val="134"/>
    </font>
    <font>
      <sz val="12"/>
      <color indexed="10"/>
      <name val="宋体"/>
      <charset val="134"/>
    </font>
    <font>
      <sz val="12"/>
      <color rgb="FF000000"/>
      <name val="宋体"/>
      <charset val="134"/>
    </font>
    <font>
      <sz val="20"/>
      <color theme="1"/>
      <name val="宋体"/>
      <charset val="134"/>
    </font>
    <font>
      <sz val="12"/>
      <color rgb="FF222222"/>
      <name val="宋体"/>
      <charset val="134"/>
    </font>
    <font>
      <sz val="12"/>
      <color rgb="FFC00000"/>
      <name val="宋体"/>
      <charset val="134"/>
    </font>
    <font>
      <b/>
      <sz val="12"/>
      <color theme="1"/>
      <name val="宋体"/>
      <charset val="134"/>
    </font>
    <font>
      <sz val="11"/>
      <color theme="1"/>
      <name val="新宋体"/>
      <charset val="134"/>
    </font>
    <font>
      <sz val="12"/>
      <color theme="1"/>
      <name val="新宋体"/>
      <charset val="134"/>
    </font>
    <font>
      <sz val="14"/>
      <color theme="1"/>
      <name val="新宋体"/>
      <charset val="134"/>
    </font>
    <font>
      <sz val="12"/>
      <name val="新宋体"/>
      <charset val="134"/>
    </font>
    <font>
      <sz val="12"/>
      <color rgb="FFFF0000"/>
      <name val="新宋体"/>
      <charset val="134"/>
    </font>
    <font>
      <sz val="12"/>
      <color rgb="FF000000"/>
      <name val="新宋体"/>
      <charset val="134"/>
    </font>
    <font>
      <sz val="10.5"/>
      <color theme="1"/>
      <name val="新宋体"/>
      <charset val="134"/>
    </font>
    <font>
      <sz val="11"/>
      <name val="新宋体"/>
      <charset val="134"/>
    </font>
    <font>
      <b/>
      <sz val="12"/>
      <color theme="1"/>
      <name val="新宋体"/>
      <charset val="134"/>
    </font>
    <font>
      <sz val="12"/>
      <color rgb="FFC00000"/>
      <name val="新宋体"/>
      <charset val="134"/>
    </font>
    <font>
      <sz val="11"/>
      <color theme="1"/>
      <name val="宋体"/>
      <charset val="134"/>
    </font>
    <font>
      <sz val="11"/>
      <color rgb="FFFF0000"/>
      <name val="宋体"/>
      <charset val="134"/>
    </font>
    <font>
      <sz val="18"/>
      <color theme="1"/>
      <name val="宋体"/>
      <charset val="134"/>
    </font>
    <font>
      <b/>
      <sz val="11"/>
      <color theme="1"/>
      <name val="宋体"/>
      <charset val="134"/>
    </font>
    <font>
      <sz val="11"/>
      <color rgb="FF000000"/>
      <name val="宋体"/>
      <charset val="134"/>
    </font>
    <font>
      <b/>
      <sz val="12"/>
      <color rgb="FFFF0000"/>
      <name val="宋体"/>
      <charset val="134"/>
    </font>
    <font>
      <sz val="10"/>
      <color rgb="FFFF0000"/>
      <name val="宋体"/>
      <charset val="134"/>
    </font>
    <font>
      <b/>
      <sz val="12"/>
      <color rgb="FF000000"/>
      <name val="宋体"/>
      <charset val="134"/>
    </font>
    <font>
      <sz val="10"/>
      <name val="宋体"/>
      <charset val="134"/>
    </font>
    <font>
      <b/>
      <sz val="16"/>
      <color theme="1"/>
      <name val="宋体"/>
      <charset val="134"/>
    </font>
    <font>
      <sz val="11"/>
      <name val="宋体"/>
      <charset val="134"/>
    </font>
    <font>
      <sz val="14"/>
      <name val="宋体"/>
      <charset val="134"/>
    </font>
    <font>
      <sz val="11"/>
      <color theme="1"/>
      <name val="等线"/>
      <charset val="134"/>
      <scheme val="minor"/>
    </font>
    <font>
      <sz val="12"/>
      <color indexed="8"/>
      <name val="MS Gothic"/>
      <family val="3"/>
    </font>
    <font>
      <sz val="12"/>
      <color rgb="FFFF0000"/>
      <name val="MS Gothic"/>
      <family val="3"/>
    </font>
    <font>
      <i/>
      <sz val="12"/>
      <color indexed="8"/>
      <name val="宋体"/>
      <charset val="134"/>
    </font>
    <font>
      <i/>
      <sz val="12"/>
      <color rgb="FFFF0000"/>
      <name val="宋体"/>
      <charset val="134"/>
    </font>
    <font>
      <sz val="12"/>
      <color theme="1"/>
      <name val="Arial"/>
      <family val="2"/>
    </font>
    <font>
      <sz val="12"/>
      <color rgb="FFFF0000"/>
      <name val="Arial"/>
      <family val="2"/>
    </font>
    <font>
      <b/>
      <sz val="12"/>
      <color rgb="FF2E2E2E"/>
      <name val="宋体"/>
      <charset val="134"/>
    </font>
    <font>
      <sz val="12"/>
      <color rgb="FF333333"/>
      <name val="宋体"/>
      <charset val="134"/>
    </font>
    <font>
      <sz val="12"/>
      <color rgb="FFC00000"/>
      <name val="Arial"/>
      <family val="2"/>
    </font>
    <font>
      <strike/>
      <sz val="12"/>
      <color theme="1"/>
      <name val="宋体"/>
      <charset val="134"/>
    </font>
    <font>
      <strike/>
      <sz val="12"/>
      <color rgb="FFFF0000"/>
      <name val="宋体"/>
      <charset val="134"/>
    </font>
    <font>
      <sz val="12"/>
      <name val="Arial"/>
      <family val="2"/>
    </font>
    <font>
      <sz val="12"/>
      <color rgb="FF000000"/>
      <name val="Arial"/>
      <family val="2"/>
    </font>
    <font>
      <strike/>
      <sz val="12"/>
      <color rgb="FF000000"/>
      <name val="宋体"/>
      <charset val="134"/>
    </font>
    <font>
      <strike/>
      <sz val="12"/>
      <color rgb="FFFF0000"/>
      <name val="新宋体"/>
      <charset val="134"/>
    </font>
    <font>
      <sz val="12"/>
      <color theme="1"/>
      <name val="MS Gothic"/>
      <family val="3"/>
    </font>
    <font>
      <strike/>
      <sz val="12"/>
      <color theme="1"/>
      <name val="新宋体"/>
      <charset val="134"/>
    </font>
    <font>
      <b/>
      <sz val="12"/>
      <color rgb="FFFF0000"/>
      <name val="新宋体"/>
      <charset val="134"/>
    </font>
    <font>
      <sz val="12"/>
      <color theme="1"/>
      <name val="等线"/>
      <charset val="134"/>
    </font>
    <font>
      <sz val="12"/>
      <color rgb="FFFF0000"/>
      <name val="等线"/>
      <charset val="134"/>
    </font>
    <font>
      <b/>
      <sz val="11"/>
      <color rgb="FFFF0000"/>
      <name val="宋体"/>
      <charset val="134"/>
    </font>
    <font>
      <sz val="11"/>
      <color rgb="FF000000"/>
      <name val="Arial"/>
      <family val="2"/>
    </font>
    <font>
      <sz val="11"/>
      <color rgb="FFFF0000"/>
      <name val="Arial"/>
      <family val="2"/>
    </font>
    <font>
      <sz val="10.5"/>
      <name val="宋体"/>
      <charset val="134"/>
    </font>
    <font>
      <strike/>
      <sz val="11"/>
      <color rgb="FFFF0000"/>
      <name val="宋体"/>
      <charset val="134"/>
    </font>
    <font>
      <strike/>
      <sz val="11"/>
      <color rgb="FF000000"/>
      <name val="宋体"/>
      <charset val="134"/>
    </font>
    <font>
      <sz val="10"/>
      <color rgb="FF000000"/>
      <name val="宋体"/>
      <charset val="134"/>
    </font>
    <font>
      <strike/>
      <sz val="11"/>
      <name val="宋体"/>
      <charset val="134"/>
    </font>
    <font>
      <b/>
      <sz val="11"/>
      <name val="宋体"/>
      <charset val="134"/>
    </font>
    <font>
      <b/>
      <strike/>
      <sz val="12"/>
      <color rgb="FFFF0000"/>
      <name val="宋体"/>
      <charset val="134"/>
    </font>
    <font>
      <sz val="10"/>
      <color theme="1"/>
      <name val="宋体"/>
      <charset val="134"/>
    </font>
    <font>
      <sz val="10"/>
      <name val="Arial"/>
      <family val="2"/>
    </font>
    <font>
      <sz val="10.5"/>
      <color rgb="FF000000"/>
      <name val="宋体"/>
      <charset val="134"/>
    </font>
    <font>
      <sz val="10"/>
      <color rgb="FF0070C0"/>
      <name val="宋体"/>
      <charset val="134"/>
    </font>
    <font>
      <sz val="12"/>
      <color rgb="FF0070C0"/>
      <name val="宋体"/>
      <charset val="134"/>
    </font>
    <font>
      <sz val="11"/>
      <color rgb="FF0070C0"/>
      <name val="Arial"/>
      <family val="2"/>
    </font>
    <font>
      <sz val="11"/>
      <color rgb="FF0070C0"/>
      <name val="宋体"/>
      <charset val="134"/>
    </font>
    <font>
      <sz val="10.5"/>
      <color theme="1"/>
      <name val="宋体"/>
      <charset val="134"/>
    </font>
    <font>
      <u/>
      <sz val="11"/>
      <color rgb="FFFF0000"/>
      <name val="宋体"/>
      <charset val="134"/>
    </font>
    <font>
      <strike/>
      <sz val="10.5"/>
      <color rgb="FFFF0000"/>
      <name val="宋体"/>
      <charset val="134"/>
    </font>
    <font>
      <sz val="10.5"/>
      <color rgb="FFFF0000"/>
      <name val="宋体"/>
      <charset val="134"/>
    </font>
    <font>
      <sz val="7"/>
      <color rgb="FF000000"/>
      <name val="宋体"/>
      <charset val="134"/>
    </font>
    <font>
      <sz val="9"/>
      <name val="等线"/>
      <charset val="134"/>
      <scheme val="minor"/>
    </font>
    <font>
      <sz val="11"/>
      <color theme="1"/>
      <name val="宋体"/>
      <family val="3"/>
      <charset val="134"/>
    </font>
    <font>
      <sz val="9"/>
      <name val="等线"/>
      <family val="3"/>
      <charset val="134"/>
      <scheme val="minor"/>
    </font>
    <font>
      <sz val="11"/>
      <color rgb="FFFF0000"/>
      <name val="宋体"/>
      <family val="3"/>
      <charset val="134"/>
    </font>
    <font>
      <sz val="11"/>
      <color rgb="FF000000"/>
      <name val="宋体"/>
      <family val="3"/>
      <charset val="134"/>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6">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3" fillId="0" borderId="0">
      <alignment vertical="center"/>
    </xf>
  </cellStyleXfs>
  <cellXfs count="267">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xf>
    <xf numFmtId="0" fontId="1" fillId="0" borderId="3" xfId="0" applyFont="1" applyBorder="1" applyAlignment="1">
      <alignment horizontal="left" vertical="center" wrapText="1"/>
    </xf>
    <xf numFmtId="0" fontId="3"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3"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 fillId="0" borderId="3" xfId="0" applyFont="1" applyBorder="1" applyAlignment="1">
      <alignment horizontal="left" vertical="center"/>
    </xf>
    <xf numFmtId="0" fontId="5" fillId="2" borderId="3" xfId="0" applyFont="1" applyFill="1" applyBorder="1" applyAlignment="1">
      <alignment horizontal="left" vertical="center" wrapText="1"/>
    </xf>
    <xf numFmtId="0" fontId="1" fillId="2" borderId="3" xfId="0" applyFont="1" applyFill="1" applyBorder="1" applyAlignment="1">
      <alignment horizontal="left" vertical="center"/>
    </xf>
    <xf numFmtId="0" fontId="1" fillId="3" borderId="3" xfId="0" applyFont="1" applyFill="1" applyBorder="1" applyAlignment="1">
      <alignment horizontal="left" vertical="center"/>
    </xf>
    <xf numFmtId="0" fontId="5" fillId="3" borderId="3" xfId="0" applyFont="1" applyFill="1" applyBorder="1" applyAlignment="1">
      <alignment horizontal="left" vertical="center" wrapText="1"/>
    </xf>
    <xf numFmtId="0" fontId="1" fillId="4" borderId="3" xfId="0" applyFont="1" applyFill="1" applyBorder="1" applyAlignment="1">
      <alignment horizontal="left" vertical="center"/>
    </xf>
    <xf numFmtId="0" fontId="5" fillId="4" borderId="3" xfId="0" applyFont="1" applyFill="1" applyBorder="1" applyAlignment="1">
      <alignment horizontal="left" vertical="center" wrapText="1"/>
    </xf>
    <xf numFmtId="0" fontId="1" fillId="0" borderId="0" xfId="0" applyFont="1" applyAlignment="1">
      <alignment horizontal="left"/>
    </xf>
    <xf numFmtId="0" fontId="6" fillId="0" borderId="0" xfId="0" applyFont="1" applyAlignment="1">
      <alignment horizontal="left" vertical="center" wrapText="1"/>
    </xf>
    <xf numFmtId="0" fontId="1"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2" borderId="3" xfId="0" applyFont="1" applyFill="1" applyBorder="1" applyAlignment="1">
      <alignment horizontal="left" wrapText="1"/>
    </xf>
    <xf numFmtId="0" fontId="1" fillId="3"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left" vertical="center"/>
    </xf>
    <xf numFmtId="0" fontId="1" fillId="5" borderId="3" xfId="0" applyFont="1" applyFill="1" applyBorder="1" applyAlignment="1">
      <alignment horizontal="center" vertical="center"/>
    </xf>
    <xf numFmtId="0" fontId="4" fillId="5"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4" fillId="5" borderId="3" xfId="0" applyFont="1" applyFill="1" applyBorder="1" applyAlignment="1">
      <alignment horizontal="center" vertical="top" wrapText="1"/>
    </xf>
    <xf numFmtId="0" fontId="6"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3" xfId="1" applyFont="1" applyFill="1" applyBorder="1" applyAlignment="1">
      <alignment horizontal="left" vertical="center" wrapText="1"/>
    </xf>
    <xf numFmtId="176" fontId="4" fillId="2" borderId="3" xfId="0" applyNumberFormat="1" applyFont="1" applyFill="1" applyBorder="1" applyAlignment="1">
      <alignment horizontal="left" vertical="center" wrapText="1"/>
    </xf>
    <xf numFmtId="0" fontId="1" fillId="2" borderId="3" xfId="0" applyFont="1" applyFill="1" applyBorder="1" applyAlignment="1">
      <alignment horizontal="left"/>
    </xf>
    <xf numFmtId="0" fontId="1" fillId="2" borderId="3" xfId="1" applyFont="1" applyFill="1" applyBorder="1" applyAlignment="1">
      <alignment horizontal="left" vertical="center" wrapText="1"/>
    </xf>
    <xf numFmtId="176" fontId="4" fillId="5" borderId="3" xfId="0" applyNumberFormat="1"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3" xfId="0" applyFont="1" applyFill="1" applyBorder="1" applyAlignment="1">
      <alignment horizontal="left" vertical="center" wrapText="1"/>
    </xf>
    <xf numFmtId="0" fontId="1" fillId="5" borderId="3" xfId="0" applyFont="1" applyFill="1" applyBorder="1" applyAlignment="1">
      <alignment horizontal="left"/>
    </xf>
    <xf numFmtId="0" fontId="8" fillId="5" borderId="3" xfId="0" applyFont="1" applyFill="1" applyBorder="1" applyAlignment="1">
      <alignment horizontal="left" vertical="center" wrapText="1"/>
    </xf>
    <xf numFmtId="58" fontId="1" fillId="5" borderId="3" xfId="0" applyNumberFormat="1" applyFont="1" applyFill="1" applyBorder="1" applyAlignment="1">
      <alignment horizontal="left" vertical="center"/>
    </xf>
    <xf numFmtId="0" fontId="2" fillId="5" borderId="3" xfId="0" applyFont="1" applyFill="1" applyBorder="1" applyAlignment="1">
      <alignment horizontal="left" vertical="center" wrapText="1"/>
    </xf>
    <xf numFmtId="0" fontId="1" fillId="5" borderId="3" xfId="0" applyFont="1" applyFill="1" applyBorder="1" applyAlignment="1">
      <alignment horizontal="left" wrapText="1"/>
    </xf>
    <xf numFmtId="0" fontId="2" fillId="5" borderId="3" xfId="0" applyFont="1" applyFill="1" applyBorder="1" applyAlignment="1">
      <alignment horizontal="left"/>
    </xf>
    <xf numFmtId="0" fontId="6" fillId="0" borderId="3" xfId="0" applyFont="1" applyBorder="1" applyAlignment="1">
      <alignment horizontal="left" vertical="center" wrapText="1"/>
    </xf>
    <xf numFmtId="177" fontId="1" fillId="2" borderId="3" xfId="0" applyNumberFormat="1" applyFont="1" applyFill="1" applyBorder="1" applyAlignment="1">
      <alignment horizontal="left" vertical="center" wrapText="1"/>
    </xf>
    <xf numFmtId="178" fontId="6" fillId="2" borderId="3" xfId="0" applyNumberFormat="1" applyFont="1" applyFill="1" applyBorder="1" applyAlignment="1">
      <alignment horizontal="left" vertical="center"/>
    </xf>
    <xf numFmtId="0" fontId="9" fillId="2" borderId="3" xfId="0" applyFont="1" applyFill="1" applyBorder="1" applyAlignment="1">
      <alignment horizontal="left" vertical="center" wrapText="1"/>
    </xf>
    <xf numFmtId="177" fontId="1" fillId="2" borderId="3" xfId="0" applyNumberFormat="1" applyFont="1" applyFill="1" applyBorder="1" applyAlignment="1">
      <alignment horizontal="left" vertical="center"/>
    </xf>
    <xf numFmtId="0" fontId="9" fillId="2" borderId="3" xfId="0" applyFont="1" applyFill="1" applyBorder="1" applyAlignment="1">
      <alignment horizontal="left" vertical="center"/>
    </xf>
    <xf numFmtId="0" fontId="2" fillId="2" borderId="3" xfId="1" applyFont="1" applyFill="1" applyBorder="1" applyAlignment="1">
      <alignment horizontal="left" vertical="center" wrapText="1"/>
    </xf>
    <xf numFmtId="177" fontId="6" fillId="2" borderId="3" xfId="0" applyNumberFormat="1" applyFont="1" applyFill="1" applyBorder="1" applyAlignment="1">
      <alignment horizontal="left" vertical="center" wrapText="1"/>
    </xf>
    <xf numFmtId="178" fontId="1" fillId="2" borderId="3" xfId="0" applyNumberFormat="1" applyFont="1" applyFill="1" applyBorder="1" applyAlignment="1">
      <alignment horizontal="left" vertical="center" wrapText="1"/>
    </xf>
    <xf numFmtId="0" fontId="10" fillId="2" borderId="3" xfId="0" applyFont="1" applyFill="1" applyBorder="1" applyAlignment="1">
      <alignment horizontal="left" vertical="center" wrapText="1"/>
    </xf>
    <xf numFmtId="177" fontId="1" fillId="3" borderId="3" xfId="0" applyNumberFormat="1" applyFont="1" applyFill="1" applyBorder="1" applyAlignment="1">
      <alignment horizontal="left" vertical="center" wrapText="1"/>
    </xf>
    <xf numFmtId="0" fontId="6" fillId="3" borderId="3" xfId="0" applyFont="1" applyFill="1" applyBorder="1" applyAlignment="1">
      <alignment horizontal="left" vertical="center" wrapText="1"/>
    </xf>
    <xf numFmtId="177" fontId="6" fillId="5" borderId="3" xfId="0" applyNumberFormat="1" applyFont="1" applyFill="1" applyBorder="1" applyAlignment="1">
      <alignment horizontal="left" vertical="center" wrapText="1"/>
    </xf>
    <xf numFmtId="178" fontId="1" fillId="5" borderId="3" xfId="0" applyNumberFormat="1" applyFont="1" applyFill="1" applyBorder="1" applyAlignment="1">
      <alignment horizontal="left" vertical="center" wrapText="1"/>
    </xf>
    <xf numFmtId="177" fontId="1" fillId="5" borderId="3" xfId="0" applyNumberFormat="1" applyFont="1" applyFill="1" applyBorder="1" applyAlignment="1">
      <alignment horizontal="left" vertical="center" wrapText="1"/>
    </xf>
    <xf numFmtId="178" fontId="6" fillId="5" borderId="3" xfId="0" applyNumberFormat="1" applyFont="1" applyFill="1" applyBorder="1" applyAlignment="1">
      <alignment horizontal="left" vertical="center"/>
    </xf>
    <xf numFmtId="178" fontId="1" fillId="5" borderId="3" xfId="0" applyNumberFormat="1" applyFont="1" applyFill="1" applyBorder="1" applyAlignment="1">
      <alignment horizontal="left" vertical="center"/>
    </xf>
    <xf numFmtId="177" fontId="1" fillId="5" borderId="3" xfId="0" applyNumberFormat="1"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4" fillId="5" borderId="3" xfId="0" applyFont="1" applyFill="1" applyBorder="1" applyAlignment="1">
      <alignment horizontal="left" vertical="center"/>
    </xf>
    <xf numFmtId="0" fontId="6"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top" wrapText="1"/>
    </xf>
    <xf numFmtId="0" fontId="1" fillId="5" borderId="3" xfId="1"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left" vertical="center"/>
    </xf>
    <xf numFmtId="178" fontId="1" fillId="4" borderId="3" xfId="0" applyNumberFormat="1" applyFont="1" applyFill="1" applyBorder="1" applyAlignment="1">
      <alignment horizontal="left" vertical="center"/>
    </xf>
    <xf numFmtId="0" fontId="4" fillId="4" borderId="3" xfId="0" applyFont="1" applyFill="1" applyBorder="1" applyAlignment="1">
      <alignment horizontal="left" vertical="center"/>
    </xf>
    <xf numFmtId="176" fontId="4" fillId="4" borderId="3" xfId="0" applyNumberFormat="1" applyFont="1" applyFill="1" applyBorder="1" applyAlignment="1">
      <alignment horizontal="left" vertical="center" wrapText="1"/>
    </xf>
    <xf numFmtId="49" fontId="1" fillId="4" borderId="3" xfId="0" applyNumberFormat="1" applyFont="1" applyFill="1" applyBorder="1" applyAlignment="1">
      <alignment horizontal="left" vertical="justify"/>
    </xf>
    <xf numFmtId="0" fontId="1" fillId="4" borderId="3" xfId="0" applyFont="1" applyFill="1" applyBorder="1" applyAlignment="1">
      <alignment horizontal="left"/>
    </xf>
    <xf numFmtId="0" fontId="1" fillId="4" borderId="3" xfId="0" applyFont="1" applyFill="1" applyBorder="1" applyAlignment="1">
      <alignment horizontal="left" wrapText="1"/>
    </xf>
    <xf numFmtId="49" fontId="1" fillId="4" borderId="3" xfId="0" applyNumberFormat="1" applyFont="1" applyFill="1" applyBorder="1" applyAlignment="1">
      <alignment horizontal="left" vertical="justify" wrapText="1"/>
    </xf>
    <xf numFmtId="49" fontId="6" fillId="4" borderId="3" xfId="0" applyNumberFormat="1" applyFont="1" applyFill="1" applyBorder="1" applyAlignment="1">
      <alignment horizontal="left" vertical="justify"/>
    </xf>
    <xf numFmtId="0" fontId="2" fillId="4" borderId="3" xfId="0" applyFont="1" applyFill="1" applyBorder="1" applyAlignment="1">
      <alignment horizontal="left"/>
    </xf>
    <xf numFmtId="0" fontId="2" fillId="5" borderId="3" xfId="0" applyFont="1" applyFill="1" applyBorder="1" applyAlignment="1">
      <alignment horizontal="left" wrapText="1"/>
    </xf>
    <xf numFmtId="0" fontId="2" fillId="5" borderId="3" xfId="1" applyFont="1" applyFill="1" applyBorder="1" applyAlignment="1">
      <alignment horizontal="left" vertical="center" wrapText="1"/>
    </xf>
    <xf numFmtId="177" fontId="1" fillId="4" borderId="3" xfId="0" applyNumberFormat="1" applyFont="1" applyFill="1" applyBorder="1" applyAlignment="1">
      <alignment horizontal="left" vertical="center" wrapText="1"/>
    </xf>
    <xf numFmtId="177" fontId="1" fillId="4" borderId="3" xfId="0" applyNumberFormat="1" applyFont="1" applyFill="1" applyBorder="1" applyAlignment="1">
      <alignment horizontal="left" vertical="center"/>
    </xf>
    <xf numFmtId="178" fontId="6" fillId="4" borderId="3" xfId="0" applyNumberFormat="1" applyFont="1" applyFill="1" applyBorder="1" applyAlignment="1">
      <alignment horizontal="left" vertical="center"/>
    </xf>
    <xf numFmtId="0" fontId="9" fillId="4" borderId="3" xfId="0" applyFont="1" applyFill="1" applyBorder="1" applyAlignment="1">
      <alignment horizontal="left" vertical="center"/>
    </xf>
    <xf numFmtId="177" fontId="6" fillId="4" borderId="3" xfId="0" applyNumberFormat="1" applyFont="1" applyFill="1" applyBorder="1" applyAlignment="1">
      <alignment horizontal="left" vertical="center" wrapText="1"/>
    </xf>
    <xf numFmtId="178" fontId="1" fillId="4" borderId="3" xfId="0" applyNumberFormat="1" applyFont="1" applyFill="1" applyBorder="1" applyAlignment="1">
      <alignment horizontal="left" vertical="center" wrapText="1"/>
    </xf>
    <xf numFmtId="0" fontId="9" fillId="4" borderId="3" xfId="0" applyFont="1" applyFill="1" applyBorder="1" applyAlignment="1">
      <alignment horizontal="left" vertical="center" wrapText="1"/>
    </xf>
    <xf numFmtId="0" fontId="1" fillId="4" borderId="3" xfId="0" applyFont="1" applyFill="1" applyBorder="1" applyAlignment="1">
      <alignment horizontal="center" vertical="top" wrapText="1"/>
    </xf>
    <xf numFmtId="0" fontId="4"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4" borderId="3" xfId="1" applyFont="1" applyFill="1" applyBorder="1" applyAlignment="1">
      <alignment horizontal="left" vertical="center" wrapText="1"/>
    </xf>
    <xf numFmtId="0" fontId="2" fillId="4" borderId="3" xfId="0" applyFont="1" applyFill="1" applyBorder="1" applyAlignment="1">
      <alignment horizontal="left" wrapText="1"/>
    </xf>
    <xf numFmtId="0" fontId="2" fillId="4" borderId="3" xfId="1" applyFont="1" applyFill="1" applyBorder="1" applyAlignment="1">
      <alignment horizontal="left" vertical="center" wrapText="1"/>
    </xf>
    <xf numFmtId="177" fontId="2" fillId="4" borderId="3" xfId="0" applyNumberFormat="1" applyFont="1" applyFill="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center" wrapText="1"/>
    </xf>
    <xf numFmtId="0" fontId="12" fillId="0" borderId="3" xfId="0" applyFont="1" applyBorder="1" applyAlignment="1">
      <alignment horizontal="left" vertical="center" wrapText="1"/>
    </xf>
    <xf numFmtId="0" fontId="13" fillId="0" borderId="0" xfId="0" applyFont="1" applyAlignment="1">
      <alignment horizontal="left" vertical="center"/>
    </xf>
    <xf numFmtId="0" fontId="12" fillId="2" borderId="3"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2" fillId="6" borderId="3" xfId="0" applyFont="1" applyFill="1" applyBorder="1" applyAlignment="1">
      <alignment horizontal="left" vertical="center"/>
    </xf>
    <xf numFmtId="0" fontId="12"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2" fillId="3" borderId="3" xfId="0" applyFont="1" applyFill="1" applyBorder="1" applyAlignment="1">
      <alignment horizontal="left" vertical="center"/>
    </xf>
    <xf numFmtId="0" fontId="11" fillId="3" borderId="3"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4" fillId="7" borderId="3"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2" fillId="7" borderId="3" xfId="0" applyFont="1" applyFill="1" applyBorder="1" applyAlignment="1">
      <alignment horizontal="left" vertical="center"/>
    </xf>
    <xf numFmtId="0" fontId="15" fillId="0" borderId="3" xfId="0" applyFont="1" applyBorder="1" applyAlignment="1">
      <alignment horizontal="left" vertical="center" wrapText="1"/>
    </xf>
    <xf numFmtId="0" fontId="12" fillId="2" borderId="3" xfId="0" applyFont="1" applyFill="1" applyBorder="1" applyAlignment="1">
      <alignment horizontal="left"/>
    </xf>
    <xf numFmtId="178" fontId="14" fillId="2" borderId="3" xfId="0" applyNumberFormat="1" applyFont="1" applyFill="1" applyBorder="1" applyAlignment="1">
      <alignment horizontal="left" vertical="center" wrapText="1"/>
    </xf>
    <xf numFmtId="0" fontId="12" fillId="2" borderId="3" xfId="0" applyFont="1" applyFill="1" applyBorder="1" applyAlignment="1">
      <alignment horizontal="left" vertical="center"/>
    </xf>
    <xf numFmtId="0" fontId="11" fillId="6" borderId="3" xfId="0" applyFont="1" applyFill="1" applyBorder="1" applyAlignment="1">
      <alignment horizontal="left" vertical="center"/>
    </xf>
    <xf numFmtId="0" fontId="12" fillId="6" borderId="3" xfId="0" applyFont="1" applyFill="1" applyBorder="1" applyAlignment="1">
      <alignment horizontal="left"/>
    </xf>
    <xf numFmtId="0" fontId="12" fillId="6" borderId="3" xfId="0" applyFont="1" applyFill="1" applyBorder="1" applyAlignment="1">
      <alignment horizontal="left" wrapText="1"/>
    </xf>
    <xf numFmtId="178" fontId="14" fillId="6" borderId="3" xfId="0" applyNumberFormat="1" applyFont="1" applyFill="1" applyBorder="1" applyAlignment="1">
      <alignment horizontal="left" vertical="center" wrapText="1"/>
    </xf>
    <xf numFmtId="176" fontId="14" fillId="6" borderId="3" xfId="0" applyNumberFormat="1" applyFont="1" applyFill="1" applyBorder="1" applyAlignment="1">
      <alignment horizontal="left" vertical="center" wrapText="1"/>
    </xf>
    <xf numFmtId="0" fontId="12" fillId="3" borderId="3" xfId="0" applyFont="1" applyFill="1" applyBorder="1" applyAlignment="1">
      <alignment horizontal="left"/>
    </xf>
    <xf numFmtId="0" fontId="16" fillId="3" borderId="3" xfId="0" applyFont="1" applyFill="1" applyBorder="1" applyAlignment="1">
      <alignment horizontal="left" vertical="center" wrapText="1"/>
    </xf>
    <xf numFmtId="0" fontId="11" fillId="3" borderId="3" xfId="0" applyFont="1" applyFill="1" applyBorder="1" applyAlignment="1">
      <alignment horizontal="left" vertical="center"/>
    </xf>
    <xf numFmtId="0" fontId="17" fillId="3" borderId="3" xfId="0" applyFont="1" applyFill="1" applyBorder="1" applyAlignment="1">
      <alignment horizontal="left" vertical="center" wrapText="1"/>
    </xf>
    <xf numFmtId="176" fontId="14" fillId="3" borderId="3" xfId="0" applyNumberFormat="1" applyFont="1" applyFill="1" applyBorder="1" applyAlignment="1">
      <alignment horizontal="left" vertical="center" wrapText="1"/>
    </xf>
    <xf numFmtId="0" fontId="18" fillId="3" borderId="3" xfId="0" applyFont="1" applyFill="1" applyBorder="1" applyAlignment="1">
      <alignment horizontal="left" vertical="center"/>
    </xf>
    <xf numFmtId="176" fontId="14" fillId="7" borderId="3" xfId="0" applyNumberFormat="1" applyFont="1" applyFill="1" applyBorder="1" applyAlignment="1">
      <alignment horizontal="left" vertical="center" wrapText="1"/>
    </xf>
    <xf numFmtId="0" fontId="11" fillId="7" borderId="3" xfId="0" applyFont="1" applyFill="1" applyBorder="1" applyAlignment="1">
      <alignment horizontal="left" vertical="center"/>
    </xf>
    <xf numFmtId="0" fontId="15" fillId="7" borderId="3"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2" fillId="2" borderId="3" xfId="0" applyFont="1" applyFill="1" applyBorder="1" applyAlignment="1">
      <alignment horizontal="left" wrapText="1"/>
    </xf>
    <xf numFmtId="0" fontId="16" fillId="6" borderId="3" xfId="0" applyFont="1" applyFill="1" applyBorder="1" applyAlignment="1">
      <alignment horizontal="left" vertical="center" wrapText="1"/>
    </xf>
    <xf numFmtId="0" fontId="12" fillId="3" borderId="3" xfId="0" applyFont="1" applyFill="1" applyBorder="1" applyAlignment="1">
      <alignment horizontal="left" wrapText="1"/>
    </xf>
    <xf numFmtId="0" fontId="18" fillId="3" borderId="3" xfId="0" applyFont="1" applyFill="1" applyBorder="1" applyAlignment="1">
      <alignment horizontal="left" vertical="center" wrapText="1"/>
    </xf>
    <xf numFmtId="0" fontId="14" fillId="3" borderId="3" xfId="0" applyFont="1" applyFill="1" applyBorder="1" applyAlignment="1">
      <alignment horizontal="left" vertical="center"/>
    </xf>
    <xf numFmtId="0" fontId="15" fillId="3" borderId="3"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1" fillId="7" borderId="3" xfId="1"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3" borderId="3" xfId="0" applyFont="1" applyFill="1" applyBorder="1" applyAlignment="1">
      <alignment horizontal="left"/>
    </xf>
    <xf numFmtId="0" fontId="19" fillId="7" borderId="3" xfId="0" applyFont="1" applyFill="1" applyBorder="1" applyAlignment="1">
      <alignment horizontal="left" vertical="center" wrapText="1"/>
    </xf>
    <xf numFmtId="0" fontId="12" fillId="0" borderId="3" xfId="0" applyFont="1" applyBorder="1" applyAlignment="1">
      <alignment horizontal="left" vertical="center"/>
    </xf>
    <xf numFmtId="177" fontId="12" fillId="2" borderId="3" xfId="0" applyNumberFormat="1" applyFont="1" applyFill="1" applyBorder="1" applyAlignment="1">
      <alignment horizontal="left" vertical="center" wrapText="1"/>
    </xf>
    <xf numFmtId="0" fontId="20" fillId="2" borderId="3" xfId="0" applyFont="1" applyFill="1" applyBorder="1" applyAlignment="1">
      <alignment horizontal="left" vertical="center" wrapText="1"/>
    </xf>
    <xf numFmtId="178" fontId="12" fillId="2" borderId="3" xfId="0" applyNumberFormat="1" applyFont="1" applyFill="1" applyBorder="1" applyAlignment="1">
      <alignment horizontal="left" vertical="center"/>
    </xf>
    <xf numFmtId="176" fontId="12" fillId="6" borderId="3" xfId="0" applyNumberFormat="1" applyFont="1" applyFill="1" applyBorder="1" applyAlignment="1">
      <alignment horizontal="left" vertical="center" wrapText="1"/>
    </xf>
    <xf numFmtId="178" fontId="12" fillId="6" borderId="3" xfId="0" applyNumberFormat="1" applyFont="1" applyFill="1" applyBorder="1" applyAlignment="1">
      <alignment horizontal="left" vertical="center" wrapText="1"/>
    </xf>
    <xf numFmtId="177" fontId="12" fillId="6" borderId="3" xfId="0" applyNumberFormat="1" applyFont="1" applyFill="1" applyBorder="1" applyAlignment="1">
      <alignment horizontal="left" vertical="center" wrapText="1"/>
    </xf>
    <xf numFmtId="177" fontId="15" fillId="6" borderId="3" xfId="0" applyNumberFormat="1" applyFont="1" applyFill="1" applyBorder="1" applyAlignment="1">
      <alignment horizontal="left" vertical="center"/>
    </xf>
    <xf numFmtId="0" fontId="20" fillId="6" borderId="3" xfId="0" applyFont="1" applyFill="1" applyBorder="1" applyAlignment="1">
      <alignment horizontal="left" vertical="center" wrapText="1"/>
    </xf>
    <xf numFmtId="178" fontId="12" fillId="6" borderId="3" xfId="0" applyNumberFormat="1" applyFont="1" applyFill="1" applyBorder="1" applyAlignment="1">
      <alignment horizontal="left" vertical="center"/>
    </xf>
    <xf numFmtId="177" fontId="12" fillId="6" borderId="3" xfId="0" applyNumberFormat="1" applyFont="1" applyFill="1" applyBorder="1" applyAlignment="1">
      <alignment horizontal="left" vertical="center"/>
    </xf>
    <xf numFmtId="0" fontId="12" fillId="6" borderId="3" xfId="0" applyFont="1" applyFill="1" applyBorder="1" applyAlignment="1">
      <alignment horizontal="center" vertical="center" wrapText="1"/>
    </xf>
    <xf numFmtId="177" fontId="12" fillId="3" borderId="3" xfId="0" applyNumberFormat="1" applyFont="1" applyFill="1" applyBorder="1" applyAlignment="1">
      <alignment horizontal="left" vertical="center" wrapText="1"/>
    </xf>
    <xf numFmtId="0" fontId="12" fillId="3" borderId="3" xfId="0" applyFont="1" applyFill="1" applyBorder="1" applyAlignment="1">
      <alignment horizontal="center" vertical="center" wrapText="1"/>
    </xf>
    <xf numFmtId="177" fontId="15" fillId="3" borderId="3" xfId="0" applyNumberFormat="1" applyFont="1" applyFill="1" applyBorder="1" applyAlignment="1">
      <alignment horizontal="left" vertical="center"/>
    </xf>
    <xf numFmtId="178" fontId="12" fillId="3" borderId="3" xfId="0" applyNumberFormat="1" applyFont="1" applyFill="1" applyBorder="1" applyAlignment="1">
      <alignment horizontal="left" vertical="center"/>
    </xf>
    <xf numFmtId="176" fontId="12" fillId="3" borderId="3" xfId="0" applyNumberFormat="1" applyFont="1" applyFill="1" applyBorder="1" applyAlignment="1">
      <alignment horizontal="left" vertical="center" wrapText="1"/>
    </xf>
    <xf numFmtId="178" fontId="12" fillId="3" borderId="3" xfId="0" applyNumberFormat="1" applyFont="1" applyFill="1" applyBorder="1" applyAlignment="1">
      <alignment horizontal="left" vertical="center" wrapText="1"/>
    </xf>
    <xf numFmtId="0" fontId="15" fillId="3" borderId="3" xfId="0" applyFont="1" applyFill="1" applyBorder="1" applyAlignment="1">
      <alignment horizontal="left" wrapText="1"/>
    </xf>
    <xf numFmtId="177" fontId="12" fillId="4" borderId="3" xfId="0" applyNumberFormat="1" applyFont="1" applyFill="1" applyBorder="1" applyAlignment="1">
      <alignment horizontal="left" vertical="center" wrapText="1"/>
    </xf>
    <xf numFmtId="0" fontId="12" fillId="4" borderId="3" xfId="0" applyFont="1" applyFill="1" applyBorder="1" applyAlignment="1">
      <alignment horizontal="left" vertical="center"/>
    </xf>
    <xf numFmtId="176" fontId="12" fillId="7" borderId="3" xfId="0" applyNumberFormat="1" applyFont="1" applyFill="1" applyBorder="1" applyAlignment="1">
      <alignment horizontal="left" vertical="center" wrapText="1"/>
    </xf>
    <xf numFmtId="178" fontId="12" fillId="7" borderId="3" xfId="0" applyNumberFormat="1" applyFont="1" applyFill="1" applyBorder="1" applyAlignment="1">
      <alignment horizontal="left" vertical="center" wrapText="1"/>
    </xf>
    <xf numFmtId="177" fontId="12" fillId="7" borderId="3" xfId="0" applyNumberFormat="1" applyFont="1" applyFill="1" applyBorder="1" applyAlignment="1">
      <alignment horizontal="left" vertical="center" wrapText="1"/>
    </xf>
    <xf numFmtId="177" fontId="15" fillId="7" borderId="3" xfId="0" applyNumberFormat="1" applyFont="1" applyFill="1" applyBorder="1" applyAlignment="1">
      <alignment horizontal="left" vertical="center"/>
    </xf>
    <xf numFmtId="178" fontId="12" fillId="7" borderId="3" xfId="0" applyNumberFormat="1" applyFont="1" applyFill="1" applyBorder="1" applyAlignment="1">
      <alignment horizontal="left" vertical="center"/>
    </xf>
    <xf numFmtId="177" fontId="12" fillId="7" borderId="3" xfId="0" applyNumberFormat="1" applyFont="1" applyFill="1" applyBorder="1" applyAlignment="1">
      <alignment horizontal="left" vertical="center"/>
    </xf>
    <xf numFmtId="0" fontId="20" fillId="7" borderId="3"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0" borderId="0" xfId="0" applyFont="1" applyAlignment="1">
      <alignment horizontal="left" vertical="center" wrapText="1"/>
    </xf>
    <xf numFmtId="0" fontId="12" fillId="7" borderId="3" xfId="0" applyFont="1" applyFill="1" applyBorder="1" applyAlignment="1">
      <alignment horizontal="left"/>
    </xf>
    <xf numFmtId="0" fontId="15" fillId="2" borderId="3" xfId="0" applyFont="1" applyFill="1" applyBorder="1" applyAlignment="1">
      <alignment horizontal="left" vertical="center" wrapText="1"/>
    </xf>
    <xf numFmtId="0" fontId="12" fillId="7" borderId="3" xfId="0" applyFont="1" applyFill="1" applyBorder="1" applyAlignment="1">
      <alignment horizontal="left" wrapText="1"/>
    </xf>
    <xf numFmtId="0" fontId="16" fillId="0" borderId="3" xfId="0" applyFont="1" applyBorder="1" applyAlignment="1">
      <alignment horizontal="left" vertical="center" wrapText="1"/>
    </xf>
    <xf numFmtId="0" fontId="15" fillId="7" borderId="3" xfId="0" applyFont="1" applyFill="1" applyBorder="1" applyAlignment="1">
      <alignment horizontal="left"/>
    </xf>
    <xf numFmtId="0" fontId="21" fillId="0" borderId="0" xfId="0" applyFont="1" applyAlignment="1">
      <alignment horizontal="left" vertical="center"/>
    </xf>
    <xf numFmtId="0" fontId="21" fillId="0" borderId="0" xfId="0" applyFont="1" applyAlignment="1">
      <alignment horizontal="left"/>
    </xf>
    <xf numFmtId="0" fontId="22" fillId="0" borderId="0" xfId="0" applyFont="1" applyAlignment="1">
      <alignment horizontal="left"/>
    </xf>
    <xf numFmtId="0" fontId="4" fillId="3" borderId="3" xfId="1" applyFont="1" applyFill="1" applyBorder="1" applyAlignment="1">
      <alignment horizontal="left" vertical="center" wrapText="1"/>
    </xf>
    <xf numFmtId="0" fontId="2" fillId="3" borderId="3" xfId="1" applyFont="1" applyFill="1" applyBorder="1" applyAlignment="1">
      <alignment horizontal="left" vertical="center" wrapText="1"/>
    </xf>
    <xf numFmtId="0" fontId="4" fillId="3" borderId="3"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2" fillId="3" borderId="3" xfId="1" applyFont="1" applyFill="1" applyBorder="1" applyAlignment="1">
      <alignment horizontal="left" vertical="center" wrapText="1"/>
    </xf>
    <xf numFmtId="0" fontId="21" fillId="4" borderId="3"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4"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center" vertical="center" wrapText="1"/>
    </xf>
    <xf numFmtId="0" fontId="10" fillId="0" borderId="3" xfId="0" applyFont="1" applyBorder="1" applyAlignment="1">
      <alignment horizontal="left" vertical="center" wrapText="1"/>
    </xf>
    <xf numFmtId="0" fontId="25" fillId="2" borderId="3"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6" fillId="0" borderId="3" xfId="0" applyFont="1" applyBorder="1" applyAlignment="1">
      <alignment horizontal="left" vertical="center" wrapText="1"/>
    </xf>
    <xf numFmtId="0" fontId="27" fillId="2" borderId="3" xfId="0" applyFont="1" applyFill="1" applyBorder="1" applyAlignment="1">
      <alignment horizontal="left" vertical="center" wrapText="1"/>
    </xf>
    <xf numFmtId="0" fontId="22" fillId="2" borderId="0" xfId="0" applyFont="1" applyFill="1" applyAlignment="1">
      <alignment horizontal="center" vertical="center" wrapText="1"/>
    </xf>
    <xf numFmtId="0" fontId="28" fillId="0" borderId="3" xfId="0" applyFont="1" applyBorder="1" applyAlignment="1">
      <alignment horizontal="left" vertical="center" wrapText="1"/>
    </xf>
    <xf numFmtId="49" fontId="25" fillId="2" borderId="3" xfId="0" applyNumberFormat="1" applyFont="1" applyFill="1" applyBorder="1" applyAlignment="1">
      <alignment horizontal="left" vertical="center" wrapText="1"/>
    </xf>
    <xf numFmtId="0" fontId="25" fillId="2" borderId="3" xfId="0" applyFont="1" applyFill="1" applyBorder="1" applyAlignment="1">
      <alignment horizontal="center" vertical="center" wrapText="1"/>
    </xf>
    <xf numFmtId="49" fontId="25" fillId="3" borderId="3" xfId="0" applyNumberFormat="1" applyFont="1" applyFill="1" applyBorder="1" applyAlignment="1">
      <alignment horizontal="left" vertical="center" wrapText="1"/>
    </xf>
    <xf numFmtId="0" fontId="25" fillId="3" borderId="3" xfId="0" applyFont="1" applyFill="1" applyBorder="1" applyAlignment="1">
      <alignment horizontal="center" vertical="center" wrapText="1"/>
    </xf>
    <xf numFmtId="0" fontId="29" fillId="3" borderId="3" xfId="0" applyFont="1" applyFill="1" applyBorder="1" applyAlignment="1">
      <alignment horizontal="left" vertical="center" wrapText="1"/>
    </xf>
    <xf numFmtId="0" fontId="25" fillId="4" borderId="3" xfId="0" applyFont="1" applyFill="1" applyBorder="1" applyAlignment="1">
      <alignment horizontal="left" vertical="center" wrapText="1"/>
    </xf>
    <xf numFmtId="0" fontId="29" fillId="4" borderId="3" xfId="0" applyFont="1" applyFill="1" applyBorder="1" applyAlignment="1">
      <alignment horizontal="left" vertical="center" wrapText="1"/>
    </xf>
    <xf numFmtId="0" fontId="21" fillId="4" borderId="3" xfId="0" applyFont="1" applyFill="1" applyBorder="1" applyAlignment="1">
      <alignment horizontal="left" wrapText="1"/>
    </xf>
    <xf numFmtId="49" fontId="25" fillId="4" borderId="3" xfId="0" applyNumberFormat="1" applyFont="1" applyFill="1" applyBorder="1" applyAlignment="1">
      <alignment horizontal="left" vertical="center" wrapText="1"/>
    </xf>
    <xf numFmtId="0" fontId="25" fillId="4" borderId="3" xfId="0" applyFont="1" applyFill="1" applyBorder="1" applyAlignment="1">
      <alignment horizontal="center" vertical="center" wrapText="1"/>
    </xf>
    <xf numFmtId="49" fontId="2" fillId="4" borderId="3" xfId="0" applyNumberFormat="1"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center" wrapText="1"/>
    </xf>
    <xf numFmtId="0" fontId="31" fillId="2" borderId="3"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21" fillId="4" borderId="0" xfId="0" applyFont="1" applyFill="1" applyAlignment="1">
      <alignment horizontal="center" vertical="center" wrapText="1"/>
    </xf>
    <xf numFmtId="0" fontId="21" fillId="4" borderId="3" xfId="0" applyFont="1" applyFill="1" applyBorder="1" applyAlignment="1">
      <alignment horizontal="center" vertical="center" wrapText="1"/>
    </xf>
    <xf numFmtId="0" fontId="21" fillId="4" borderId="0" xfId="0" applyFont="1" applyFill="1" applyAlignment="1">
      <alignment horizontal="left" wrapText="1"/>
    </xf>
    <xf numFmtId="0" fontId="22" fillId="4" borderId="0" xfId="0" applyFont="1" applyFill="1" applyAlignment="1">
      <alignment horizontal="center" vertical="center" wrapText="1"/>
    </xf>
    <xf numFmtId="0" fontId="22" fillId="4"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177" fontId="2" fillId="3" borderId="3" xfId="0" applyNumberFormat="1" applyFont="1" applyFill="1" applyBorder="1" applyAlignment="1">
      <alignment horizontal="center" vertical="center" wrapText="1"/>
    </xf>
    <xf numFmtId="0" fontId="4" fillId="5" borderId="3" xfId="0" quotePrefix="1" applyFont="1" applyFill="1" applyBorder="1" applyAlignment="1">
      <alignment horizontal="left" vertical="center" wrapText="1"/>
    </xf>
    <xf numFmtId="0" fontId="77" fillId="0" borderId="0" xfId="0" applyFont="1" applyAlignment="1">
      <alignment horizontal="left" wrapText="1"/>
    </xf>
    <xf numFmtId="0" fontId="21" fillId="3" borderId="0" xfId="0" applyFont="1" applyFill="1" applyAlignment="1">
      <alignment horizontal="left" vertical="center" wrapText="1"/>
    </xf>
    <xf numFmtId="0" fontId="21" fillId="3" borderId="3" xfId="0" applyFont="1" applyFill="1" applyBorder="1" applyAlignment="1">
      <alignment horizontal="left" wrapText="1"/>
    </xf>
    <xf numFmtId="0" fontId="25" fillId="3" borderId="0" xfId="0" applyFont="1" applyFill="1" applyAlignment="1">
      <alignment horizontal="left" vertical="center" wrapText="1"/>
    </xf>
    <xf numFmtId="0" fontId="79" fillId="3" borderId="3" xfId="0" applyFont="1" applyFill="1" applyBorder="1" applyAlignment="1">
      <alignment horizontal="left" vertical="center" wrapText="1"/>
    </xf>
    <xf numFmtId="0" fontId="80" fillId="3" borderId="3" xfId="0" applyFont="1" applyFill="1" applyBorder="1" applyAlignment="1">
      <alignment horizontal="left" vertical="center" wrapText="1"/>
    </xf>
    <xf numFmtId="0" fontId="30" fillId="0" borderId="3" xfId="0" applyFont="1" applyBorder="1" applyAlignment="1">
      <alignment horizontal="center" vertical="center" wrapText="1"/>
    </xf>
    <xf numFmtId="0" fontId="23" fillId="0" borderId="3"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19</xdr:col>
      <xdr:colOff>502920</xdr:colOff>
      <xdr:row>72</xdr:row>
      <xdr:rowOff>74295</xdr:rowOff>
    </xdr:from>
    <xdr:to>
      <xdr:col>20</xdr:col>
      <xdr:colOff>2689225</xdr:colOff>
      <xdr:row>72</xdr:row>
      <xdr:rowOff>915035</xdr:rowOff>
    </xdr:to>
    <xdr:pic>
      <xdr:nvPicPr>
        <xdr:cNvPr id="2" name="图片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6068000" y="136100820"/>
          <a:ext cx="2888615" cy="840740"/>
        </a:xfrm>
        <a:prstGeom prst="rect">
          <a:avLst/>
        </a:prstGeom>
      </xdr:spPr>
    </xdr:pic>
    <xdr:clientData/>
  </xdr:twoCellAnchor>
  <xdr:twoCellAnchor editAs="oneCell">
    <xdr:from>
      <xdr:col>18</xdr:col>
      <xdr:colOff>609600</xdr:colOff>
      <xdr:row>72</xdr:row>
      <xdr:rowOff>51435</xdr:rowOff>
    </xdr:from>
    <xdr:to>
      <xdr:col>18</xdr:col>
      <xdr:colOff>3305810</xdr:colOff>
      <xdr:row>72</xdr:row>
      <xdr:rowOff>892175</xdr:rowOff>
    </xdr:to>
    <xdr:pic>
      <xdr:nvPicPr>
        <xdr:cNvPr id="3" name="图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1636335" y="136077960"/>
          <a:ext cx="2696210" cy="840740"/>
        </a:xfrm>
        <a:prstGeom prst="rect">
          <a:avLst/>
        </a:prstGeom>
      </xdr:spPr>
    </xdr:pic>
    <xdr:clientData/>
  </xdr:twoCellAnchor>
  <xdr:twoCellAnchor editAs="oneCell">
    <xdr:from>
      <xdr:col>16</xdr:col>
      <xdr:colOff>0</xdr:colOff>
      <xdr:row>72</xdr:row>
      <xdr:rowOff>0</xdr:rowOff>
    </xdr:from>
    <xdr:to>
      <xdr:col>16</xdr:col>
      <xdr:colOff>2723515</xdr:colOff>
      <xdr:row>72</xdr:row>
      <xdr:rowOff>840740</xdr:rowOff>
    </xdr:to>
    <xdr:pic>
      <xdr:nvPicPr>
        <xdr:cNvPr id="4" name="图片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5685115" y="136026525"/>
          <a:ext cx="2723515" cy="840740"/>
        </a:xfrm>
        <a:prstGeom prst="rect">
          <a:avLst/>
        </a:prstGeom>
      </xdr:spPr>
    </xdr:pic>
    <xdr:clientData/>
  </xdr:twoCellAnchor>
  <xdr:oneCellAnchor>
    <xdr:from>
      <xdr:col>16</xdr:col>
      <xdr:colOff>260985</xdr:colOff>
      <xdr:row>24</xdr:row>
      <xdr:rowOff>257175</xdr:rowOff>
    </xdr:from>
    <xdr:ext cx="2175510" cy="3656330"/>
    <xdr:pic>
      <xdr:nvPicPr>
        <xdr:cNvPr id="5" name="3">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r:link="rId3"/>
        <a:stretch>
          <a:fillRect/>
        </a:stretch>
      </xdr:blipFill>
      <xdr:spPr>
        <a:xfrm>
          <a:off x="25946100" y="53225700"/>
          <a:ext cx="2175510" cy="3656330"/>
        </a:xfrm>
        <a:prstGeom prst="rect">
          <a:avLst/>
        </a:prstGeom>
      </xdr:spPr>
    </xdr:pic>
    <xdr:clientData/>
  </xdr:oneCellAnchor>
  <xdr:oneCellAnchor>
    <xdr:from>
      <xdr:col>16</xdr:col>
      <xdr:colOff>487680</xdr:colOff>
      <xdr:row>64</xdr:row>
      <xdr:rowOff>354330</xdr:rowOff>
    </xdr:from>
    <xdr:ext cx="2336800" cy="1579880"/>
    <xdr:pic>
      <xdr:nvPicPr>
        <xdr:cNvPr id="6" name="图片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4" r:link="rId3"/>
        <a:stretch>
          <a:fillRect/>
        </a:stretch>
      </xdr:blipFill>
      <xdr:spPr>
        <a:xfrm>
          <a:off x="26172795" y="124798455"/>
          <a:ext cx="2336800" cy="1579880"/>
        </a:xfrm>
        <a:prstGeom prst="rect">
          <a:avLst/>
        </a:prstGeom>
      </xdr:spPr>
    </xdr:pic>
    <xdr:clientData/>
  </xdr:oneCellAnchor>
  <xdr:oneCellAnchor>
    <xdr:from>
      <xdr:col>20</xdr:col>
      <xdr:colOff>83820</xdr:colOff>
      <xdr:row>24</xdr:row>
      <xdr:rowOff>213995</xdr:rowOff>
    </xdr:from>
    <xdr:ext cx="2175510" cy="3656330"/>
    <xdr:pic>
      <xdr:nvPicPr>
        <xdr:cNvPr id="7" name="3">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r:link="rId3"/>
        <a:stretch>
          <a:fillRect/>
        </a:stretch>
      </xdr:blipFill>
      <xdr:spPr>
        <a:xfrm>
          <a:off x="36351210" y="53182520"/>
          <a:ext cx="2175510" cy="3656330"/>
        </a:xfrm>
        <a:prstGeom prst="rect">
          <a:avLst/>
        </a:prstGeom>
      </xdr:spPr>
    </xdr:pic>
    <xdr:clientData/>
  </xdr:oneCellAnchor>
  <xdr:oneCellAnchor>
    <xdr:from>
      <xdr:col>20</xdr:col>
      <xdr:colOff>153670</xdr:colOff>
      <xdr:row>64</xdr:row>
      <xdr:rowOff>313055</xdr:rowOff>
    </xdr:from>
    <xdr:ext cx="2295525" cy="1592580"/>
    <xdr:pic>
      <xdr:nvPicPr>
        <xdr:cNvPr id="8" name="图片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4" r:link="rId3"/>
        <a:stretch>
          <a:fillRect/>
        </a:stretch>
      </xdr:blipFill>
      <xdr:spPr>
        <a:xfrm>
          <a:off x="36421060" y="124757180"/>
          <a:ext cx="2295525" cy="1592580"/>
        </a:xfrm>
        <a:prstGeom prst="rect">
          <a:avLst/>
        </a:prstGeom>
      </xdr:spPr>
    </xdr:pic>
    <xdr:clientData/>
  </xdr:oneCellAnchor>
  <xdr:twoCellAnchor editAs="oneCell">
    <xdr:from>
      <xdr:col>19</xdr:col>
      <xdr:colOff>502920</xdr:colOff>
      <xdr:row>72</xdr:row>
      <xdr:rowOff>74295</xdr:rowOff>
    </xdr:from>
    <xdr:to>
      <xdr:col>20</xdr:col>
      <xdr:colOff>2689225</xdr:colOff>
      <xdr:row>72</xdr:row>
      <xdr:rowOff>915035</xdr:rowOff>
    </xdr:to>
    <xdr:pic>
      <xdr:nvPicPr>
        <xdr:cNvPr id="9" name="图片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36068000" y="136100820"/>
          <a:ext cx="2888615" cy="840740"/>
        </a:xfrm>
        <a:prstGeom prst="rect">
          <a:avLst/>
        </a:prstGeom>
      </xdr:spPr>
    </xdr:pic>
    <xdr:clientData/>
  </xdr:twoCellAnchor>
  <xdr:twoCellAnchor editAs="oneCell">
    <xdr:from>
      <xdr:col>18</xdr:col>
      <xdr:colOff>609600</xdr:colOff>
      <xdr:row>72</xdr:row>
      <xdr:rowOff>51435</xdr:rowOff>
    </xdr:from>
    <xdr:to>
      <xdr:col>18</xdr:col>
      <xdr:colOff>3305810</xdr:colOff>
      <xdr:row>72</xdr:row>
      <xdr:rowOff>892175</xdr:rowOff>
    </xdr:to>
    <xdr:pic>
      <xdr:nvPicPr>
        <xdr:cNvPr id="10" name="图片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31636335" y="136077960"/>
          <a:ext cx="2696210" cy="840740"/>
        </a:xfrm>
        <a:prstGeom prst="rect">
          <a:avLst/>
        </a:prstGeom>
      </xdr:spPr>
    </xdr:pic>
    <xdr:clientData/>
  </xdr:twoCellAnchor>
  <xdr:twoCellAnchor editAs="oneCell">
    <xdr:from>
      <xdr:col>16</xdr:col>
      <xdr:colOff>0</xdr:colOff>
      <xdr:row>72</xdr:row>
      <xdr:rowOff>0</xdr:rowOff>
    </xdr:from>
    <xdr:to>
      <xdr:col>16</xdr:col>
      <xdr:colOff>2723515</xdr:colOff>
      <xdr:row>72</xdr:row>
      <xdr:rowOff>840740</xdr:rowOff>
    </xdr:to>
    <xdr:pic>
      <xdr:nvPicPr>
        <xdr:cNvPr id="11" name="图片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25685115" y="136026525"/>
          <a:ext cx="2723515" cy="840740"/>
        </a:xfrm>
        <a:prstGeom prst="rect">
          <a:avLst/>
        </a:prstGeom>
      </xdr:spPr>
    </xdr:pic>
    <xdr:clientData/>
  </xdr:twoCellAnchor>
  <xdr:oneCellAnchor>
    <xdr:from>
      <xdr:col>16</xdr:col>
      <xdr:colOff>260985</xdr:colOff>
      <xdr:row>24</xdr:row>
      <xdr:rowOff>257175</xdr:rowOff>
    </xdr:from>
    <xdr:ext cx="2175510" cy="3656330"/>
    <xdr:pic>
      <xdr:nvPicPr>
        <xdr:cNvPr id="12" name="3">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r:link="rId3"/>
        <a:stretch>
          <a:fillRect/>
        </a:stretch>
      </xdr:blipFill>
      <xdr:spPr>
        <a:xfrm>
          <a:off x="25946100" y="53225700"/>
          <a:ext cx="2175510" cy="3656330"/>
        </a:xfrm>
        <a:prstGeom prst="rect">
          <a:avLst/>
        </a:prstGeom>
      </xdr:spPr>
    </xdr:pic>
    <xdr:clientData/>
  </xdr:oneCellAnchor>
  <xdr:oneCellAnchor>
    <xdr:from>
      <xdr:col>16</xdr:col>
      <xdr:colOff>487680</xdr:colOff>
      <xdr:row>64</xdr:row>
      <xdr:rowOff>354330</xdr:rowOff>
    </xdr:from>
    <xdr:ext cx="2336800" cy="1579880"/>
    <xdr:pic>
      <xdr:nvPicPr>
        <xdr:cNvPr id="13" name="图片 12">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4" r:link="rId3"/>
        <a:stretch>
          <a:fillRect/>
        </a:stretch>
      </xdr:blipFill>
      <xdr:spPr>
        <a:xfrm>
          <a:off x="26172795" y="124798455"/>
          <a:ext cx="2336800" cy="1579880"/>
        </a:xfrm>
        <a:prstGeom prst="rect">
          <a:avLst/>
        </a:prstGeom>
      </xdr:spPr>
    </xdr:pic>
    <xdr:clientData/>
  </xdr:oneCellAnchor>
  <xdr:oneCellAnchor>
    <xdr:from>
      <xdr:col>20</xdr:col>
      <xdr:colOff>83820</xdr:colOff>
      <xdr:row>24</xdr:row>
      <xdr:rowOff>213995</xdr:rowOff>
    </xdr:from>
    <xdr:ext cx="2175510" cy="3656330"/>
    <xdr:pic>
      <xdr:nvPicPr>
        <xdr:cNvPr id="14" name="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2" r:link="rId3"/>
        <a:stretch>
          <a:fillRect/>
        </a:stretch>
      </xdr:blipFill>
      <xdr:spPr>
        <a:xfrm>
          <a:off x="36351210" y="53182520"/>
          <a:ext cx="2175510" cy="3656330"/>
        </a:xfrm>
        <a:prstGeom prst="rect">
          <a:avLst/>
        </a:prstGeom>
      </xdr:spPr>
    </xdr:pic>
    <xdr:clientData/>
  </xdr:oneCellAnchor>
  <xdr:oneCellAnchor>
    <xdr:from>
      <xdr:col>20</xdr:col>
      <xdr:colOff>153670</xdr:colOff>
      <xdr:row>64</xdr:row>
      <xdr:rowOff>313055</xdr:rowOff>
    </xdr:from>
    <xdr:ext cx="2295525" cy="1592580"/>
    <xdr:pic>
      <xdr:nvPicPr>
        <xdr:cNvPr id="15" name="图片 14">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4" r:link="rId3"/>
        <a:stretch>
          <a:fillRect/>
        </a:stretch>
      </xdr:blipFill>
      <xdr:spPr>
        <a:xfrm>
          <a:off x="36421060" y="124757180"/>
          <a:ext cx="2295525" cy="15925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16</xdr:col>
      <xdr:colOff>0</xdr:colOff>
      <xdr:row>68</xdr:row>
      <xdr:rowOff>0</xdr:rowOff>
    </xdr:from>
    <xdr:to>
      <xdr:col>17</xdr:col>
      <xdr:colOff>12065</xdr:colOff>
      <xdr:row>68</xdr:row>
      <xdr:rowOff>1757680</xdr:rowOff>
    </xdr:to>
    <xdr:pic>
      <xdr:nvPicPr>
        <xdr:cNvPr id="2" name="图片 1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4126825" y="197929500"/>
          <a:ext cx="4008120" cy="1085850"/>
        </a:xfrm>
        <a:prstGeom prst="rect">
          <a:avLst/>
        </a:prstGeom>
        <a:noFill/>
        <a:ln>
          <a:noFill/>
        </a:ln>
      </xdr:spPr>
    </xdr:pic>
    <xdr:clientData/>
  </xdr:twoCellAnchor>
  <xdr:twoCellAnchor>
    <xdr:from>
      <xdr:col>18</xdr:col>
      <xdr:colOff>0</xdr:colOff>
      <xdr:row>68</xdr:row>
      <xdr:rowOff>0</xdr:rowOff>
    </xdr:from>
    <xdr:to>
      <xdr:col>19</xdr:col>
      <xdr:colOff>12065</xdr:colOff>
      <xdr:row>68</xdr:row>
      <xdr:rowOff>1757680</xdr:rowOff>
    </xdr:to>
    <xdr:pic>
      <xdr:nvPicPr>
        <xdr:cNvPr id="3" name="图片 1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9079825" y="197929500"/>
          <a:ext cx="2950210"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4" name="图片 1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5" name="图片 1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22</xdr:col>
      <xdr:colOff>0</xdr:colOff>
      <xdr:row>68</xdr:row>
      <xdr:rowOff>0</xdr:rowOff>
    </xdr:from>
    <xdr:to>
      <xdr:col>23</xdr:col>
      <xdr:colOff>12065</xdr:colOff>
      <xdr:row>68</xdr:row>
      <xdr:rowOff>1757680</xdr:rowOff>
    </xdr:to>
    <xdr:pic>
      <xdr:nvPicPr>
        <xdr:cNvPr id="6" name="图片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37216080" y="197929500"/>
          <a:ext cx="3449320" cy="1085850"/>
        </a:xfrm>
        <a:prstGeom prst="rect">
          <a:avLst/>
        </a:prstGeom>
        <a:noFill/>
        <a:ln>
          <a:noFill/>
        </a:ln>
      </xdr:spPr>
    </xdr:pic>
    <xdr:clientData/>
  </xdr:twoCellAnchor>
  <xdr:twoCellAnchor>
    <xdr:from>
      <xdr:col>24</xdr:col>
      <xdr:colOff>0</xdr:colOff>
      <xdr:row>68</xdr:row>
      <xdr:rowOff>0</xdr:rowOff>
    </xdr:from>
    <xdr:to>
      <xdr:col>25</xdr:col>
      <xdr:colOff>12065</xdr:colOff>
      <xdr:row>68</xdr:row>
      <xdr:rowOff>1757680</xdr:rowOff>
    </xdr:to>
    <xdr:pic>
      <xdr:nvPicPr>
        <xdr:cNvPr id="7" name="图片 1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41347390" y="197929500"/>
          <a:ext cx="3060065" cy="1085850"/>
        </a:xfrm>
        <a:prstGeom prst="rect">
          <a:avLst/>
        </a:prstGeom>
        <a:noFill/>
        <a:ln>
          <a:noFill/>
        </a:ln>
      </xdr:spPr>
    </xdr:pic>
    <xdr:clientData/>
  </xdr:twoCellAnchor>
  <xdr:twoCellAnchor>
    <xdr:from>
      <xdr:col>16</xdr:col>
      <xdr:colOff>0</xdr:colOff>
      <xdr:row>68</xdr:row>
      <xdr:rowOff>0</xdr:rowOff>
    </xdr:from>
    <xdr:to>
      <xdr:col>17</xdr:col>
      <xdr:colOff>12065</xdr:colOff>
      <xdr:row>68</xdr:row>
      <xdr:rowOff>1757680</xdr:rowOff>
    </xdr:to>
    <xdr:pic>
      <xdr:nvPicPr>
        <xdr:cNvPr id="8" name="图片 11">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4126825" y="197929500"/>
          <a:ext cx="4008120" cy="1085850"/>
        </a:xfrm>
        <a:prstGeom prst="rect">
          <a:avLst/>
        </a:prstGeom>
        <a:noFill/>
        <a:ln>
          <a:noFill/>
        </a:ln>
      </xdr:spPr>
    </xdr:pic>
    <xdr:clientData/>
  </xdr:twoCellAnchor>
  <xdr:twoCellAnchor>
    <xdr:from>
      <xdr:col>18</xdr:col>
      <xdr:colOff>0</xdr:colOff>
      <xdr:row>68</xdr:row>
      <xdr:rowOff>0</xdr:rowOff>
    </xdr:from>
    <xdr:to>
      <xdr:col>19</xdr:col>
      <xdr:colOff>12065</xdr:colOff>
      <xdr:row>68</xdr:row>
      <xdr:rowOff>1757680</xdr:rowOff>
    </xdr:to>
    <xdr:pic>
      <xdr:nvPicPr>
        <xdr:cNvPr id="9" name="图片 1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9079825" y="197929500"/>
          <a:ext cx="2950210"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10" name="图片 1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11" name="图片 1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22</xdr:col>
      <xdr:colOff>0</xdr:colOff>
      <xdr:row>68</xdr:row>
      <xdr:rowOff>0</xdr:rowOff>
    </xdr:from>
    <xdr:to>
      <xdr:col>23</xdr:col>
      <xdr:colOff>12065</xdr:colOff>
      <xdr:row>68</xdr:row>
      <xdr:rowOff>1757680</xdr:rowOff>
    </xdr:to>
    <xdr:pic>
      <xdr:nvPicPr>
        <xdr:cNvPr id="12" name="图片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37216080" y="197929500"/>
          <a:ext cx="3449320" cy="1085850"/>
        </a:xfrm>
        <a:prstGeom prst="rect">
          <a:avLst/>
        </a:prstGeom>
        <a:noFill/>
        <a:ln>
          <a:noFill/>
        </a:ln>
      </xdr:spPr>
    </xdr:pic>
    <xdr:clientData/>
  </xdr:twoCellAnchor>
  <xdr:twoCellAnchor>
    <xdr:from>
      <xdr:col>24</xdr:col>
      <xdr:colOff>0</xdr:colOff>
      <xdr:row>68</xdr:row>
      <xdr:rowOff>0</xdr:rowOff>
    </xdr:from>
    <xdr:to>
      <xdr:col>25</xdr:col>
      <xdr:colOff>12065</xdr:colOff>
      <xdr:row>68</xdr:row>
      <xdr:rowOff>1757680</xdr:rowOff>
    </xdr:to>
    <xdr:pic>
      <xdr:nvPicPr>
        <xdr:cNvPr id="13" name="图片 11">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41347390" y="197929500"/>
          <a:ext cx="3060065" cy="1085850"/>
        </a:xfrm>
        <a:prstGeom prst="rect">
          <a:avLst/>
        </a:prstGeom>
        <a:noFill/>
        <a:ln>
          <a:noFill/>
        </a:ln>
      </xdr:spPr>
    </xdr:pic>
    <xdr:clientData/>
  </xdr:twoCellAnchor>
  <xdr:oneCellAnchor>
    <xdr:from>
      <xdr:col>18</xdr:col>
      <xdr:colOff>212576</xdr:colOff>
      <xdr:row>188</xdr:row>
      <xdr:rowOff>463999</xdr:rowOff>
    </xdr:from>
    <xdr:ext cx="2805430" cy="2996565"/>
    <xdr:pic>
      <xdr:nvPicPr>
        <xdr:cNvPr id="14" name="4">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2" r:link="rId3"/>
        <a:stretch>
          <a:fillRect/>
        </a:stretch>
      </xdr:blipFill>
      <xdr:spPr>
        <a:xfrm>
          <a:off x="29291915" y="485047925"/>
          <a:ext cx="2805430" cy="2996565"/>
        </a:xfrm>
        <a:prstGeom prst="rect">
          <a:avLst/>
        </a:prstGeom>
      </xdr:spPr>
    </xdr:pic>
    <xdr:clientData/>
  </xdr:oneCellAnchor>
  <xdr:oneCellAnchor>
    <xdr:from>
      <xdr:col>17</xdr:col>
      <xdr:colOff>364976</xdr:colOff>
      <xdr:row>188</xdr:row>
      <xdr:rowOff>338493</xdr:rowOff>
    </xdr:from>
    <xdr:ext cx="2805430" cy="2996565"/>
    <xdr:pic>
      <xdr:nvPicPr>
        <xdr:cNvPr id="15" name="4">
          <a:extLst>
            <a:ext uri="{FF2B5EF4-FFF2-40B4-BE49-F238E27FC236}">
              <a16:creationId xmlns:a16="http://schemas.microsoft.com/office/drawing/2014/main" id="{00000000-0008-0000-0400-00000F000000}"/>
            </a:ext>
          </a:extLst>
        </xdr:cNvPr>
        <xdr:cNvPicPr/>
      </xdr:nvPicPr>
      <xdr:blipFill>
        <a:blip xmlns:r="http://schemas.openxmlformats.org/officeDocument/2006/relationships" r:embed="rId2" r:link="rId3"/>
        <a:stretch>
          <a:fillRect/>
        </a:stretch>
      </xdr:blipFill>
      <xdr:spPr>
        <a:xfrm>
          <a:off x="28487370" y="484922830"/>
          <a:ext cx="2805430" cy="2996565"/>
        </a:xfrm>
        <a:prstGeom prst="rect">
          <a:avLst/>
        </a:prstGeom>
      </xdr:spPr>
    </xdr:pic>
    <xdr:clientData/>
  </xdr:oneCellAnchor>
  <xdr:oneCellAnchor>
    <xdr:from>
      <xdr:col>20</xdr:col>
      <xdr:colOff>606275</xdr:colOff>
      <xdr:row>188</xdr:row>
      <xdr:rowOff>368712</xdr:rowOff>
    </xdr:from>
    <xdr:ext cx="2805430" cy="2996565"/>
    <xdr:pic>
      <xdr:nvPicPr>
        <xdr:cNvPr id="16" name="4">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2" r:link="rId3"/>
        <a:stretch>
          <a:fillRect/>
        </a:stretch>
      </xdr:blipFill>
      <xdr:spPr>
        <a:xfrm>
          <a:off x="33317815" y="484952675"/>
          <a:ext cx="2805430" cy="2996565"/>
        </a:xfrm>
        <a:prstGeom prst="rect">
          <a:avLst/>
        </a:prstGeom>
      </xdr:spPr>
    </xdr:pic>
    <xdr:clientData/>
  </xdr:oneCellAnchor>
  <xdr:twoCellAnchor>
    <xdr:from>
      <xdr:col>16</xdr:col>
      <xdr:colOff>0</xdr:colOff>
      <xdr:row>68</xdr:row>
      <xdr:rowOff>0</xdr:rowOff>
    </xdr:from>
    <xdr:to>
      <xdr:col>17</xdr:col>
      <xdr:colOff>12065</xdr:colOff>
      <xdr:row>68</xdr:row>
      <xdr:rowOff>1757680</xdr:rowOff>
    </xdr:to>
    <xdr:pic>
      <xdr:nvPicPr>
        <xdr:cNvPr id="17" name="图片 11">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24126825" y="197929500"/>
          <a:ext cx="4008120" cy="1085850"/>
        </a:xfrm>
        <a:prstGeom prst="rect">
          <a:avLst/>
        </a:prstGeom>
        <a:noFill/>
        <a:ln>
          <a:noFill/>
        </a:ln>
      </xdr:spPr>
    </xdr:pic>
    <xdr:clientData/>
  </xdr:twoCellAnchor>
  <xdr:twoCellAnchor>
    <xdr:from>
      <xdr:col>18</xdr:col>
      <xdr:colOff>0</xdr:colOff>
      <xdr:row>68</xdr:row>
      <xdr:rowOff>0</xdr:rowOff>
    </xdr:from>
    <xdr:to>
      <xdr:col>19</xdr:col>
      <xdr:colOff>12065</xdr:colOff>
      <xdr:row>68</xdr:row>
      <xdr:rowOff>1757680</xdr:rowOff>
    </xdr:to>
    <xdr:pic>
      <xdr:nvPicPr>
        <xdr:cNvPr id="18" name="图片 11">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29079825" y="197929500"/>
          <a:ext cx="2950210"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19" name="图片 1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20" name="图片 1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22</xdr:col>
      <xdr:colOff>0</xdr:colOff>
      <xdr:row>68</xdr:row>
      <xdr:rowOff>0</xdr:rowOff>
    </xdr:from>
    <xdr:to>
      <xdr:col>23</xdr:col>
      <xdr:colOff>12065</xdr:colOff>
      <xdr:row>68</xdr:row>
      <xdr:rowOff>1757680</xdr:rowOff>
    </xdr:to>
    <xdr:pic>
      <xdr:nvPicPr>
        <xdr:cNvPr id="21" name="图片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37216080" y="197929500"/>
          <a:ext cx="3449320" cy="1085850"/>
        </a:xfrm>
        <a:prstGeom prst="rect">
          <a:avLst/>
        </a:prstGeom>
        <a:noFill/>
        <a:ln>
          <a:noFill/>
        </a:ln>
      </xdr:spPr>
    </xdr:pic>
    <xdr:clientData/>
  </xdr:twoCellAnchor>
  <xdr:twoCellAnchor>
    <xdr:from>
      <xdr:col>24</xdr:col>
      <xdr:colOff>0</xdr:colOff>
      <xdr:row>68</xdr:row>
      <xdr:rowOff>0</xdr:rowOff>
    </xdr:from>
    <xdr:to>
      <xdr:col>25</xdr:col>
      <xdr:colOff>12065</xdr:colOff>
      <xdr:row>68</xdr:row>
      <xdr:rowOff>1757680</xdr:rowOff>
    </xdr:to>
    <xdr:pic>
      <xdr:nvPicPr>
        <xdr:cNvPr id="22" name="图片 1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stretch>
          <a:fillRect/>
        </a:stretch>
      </xdr:blipFill>
      <xdr:spPr>
        <a:xfrm>
          <a:off x="41347390" y="197929500"/>
          <a:ext cx="3060065" cy="1085850"/>
        </a:xfrm>
        <a:prstGeom prst="rect">
          <a:avLst/>
        </a:prstGeom>
        <a:noFill/>
        <a:ln>
          <a:noFill/>
        </a:ln>
      </xdr:spPr>
    </xdr:pic>
    <xdr:clientData/>
  </xdr:twoCellAnchor>
  <xdr:twoCellAnchor>
    <xdr:from>
      <xdr:col>16</xdr:col>
      <xdr:colOff>0</xdr:colOff>
      <xdr:row>68</xdr:row>
      <xdr:rowOff>0</xdr:rowOff>
    </xdr:from>
    <xdr:to>
      <xdr:col>17</xdr:col>
      <xdr:colOff>12065</xdr:colOff>
      <xdr:row>68</xdr:row>
      <xdr:rowOff>1757680</xdr:rowOff>
    </xdr:to>
    <xdr:pic>
      <xdr:nvPicPr>
        <xdr:cNvPr id="23" name="图片 11">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24126825" y="197929500"/>
          <a:ext cx="4008120" cy="1085850"/>
        </a:xfrm>
        <a:prstGeom prst="rect">
          <a:avLst/>
        </a:prstGeom>
        <a:noFill/>
        <a:ln>
          <a:noFill/>
        </a:ln>
      </xdr:spPr>
    </xdr:pic>
    <xdr:clientData/>
  </xdr:twoCellAnchor>
  <xdr:twoCellAnchor>
    <xdr:from>
      <xdr:col>18</xdr:col>
      <xdr:colOff>0</xdr:colOff>
      <xdr:row>68</xdr:row>
      <xdr:rowOff>0</xdr:rowOff>
    </xdr:from>
    <xdr:to>
      <xdr:col>19</xdr:col>
      <xdr:colOff>12065</xdr:colOff>
      <xdr:row>68</xdr:row>
      <xdr:rowOff>1757680</xdr:rowOff>
    </xdr:to>
    <xdr:pic>
      <xdr:nvPicPr>
        <xdr:cNvPr id="24" name="图片 11">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29079825" y="197929500"/>
          <a:ext cx="2950210"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25" name="图片 11">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20</xdr:col>
      <xdr:colOff>0</xdr:colOff>
      <xdr:row>68</xdr:row>
      <xdr:rowOff>0</xdr:rowOff>
    </xdr:from>
    <xdr:to>
      <xdr:col>21</xdr:col>
      <xdr:colOff>12065</xdr:colOff>
      <xdr:row>68</xdr:row>
      <xdr:rowOff>1757680</xdr:rowOff>
    </xdr:to>
    <xdr:pic>
      <xdr:nvPicPr>
        <xdr:cNvPr id="26" name="图片 11">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stretch>
          <a:fillRect/>
        </a:stretch>
      </xdr:blipFill>
      <xdr:spPr>
        <a:xfrm>
          <a:off x="32712025" y="197929500"/>
          <a:ext cx="3822065" cy="1085850"/>
        </a:xfrm>
        <a:prstGeom prst="rect">
          <a:avLst/>
        </a:prstGeom>
        <a:noFill/>
        <a:ln>
          <a:noFill/>
        </a:ln>
      </xdr:spPr>
    </xdr:pic>
    <xdr:clientData/>
  </xdr:twoCellAnchor>
  <xdr:twoCellAnchor>
    <xdr:from>
      <xdr:col>22</xdr:col>
      <xdr:colOff>0</xdr:colOff>
      <xdr:row>68</xdr:row>
      <xdr:rowOff>0</xdr:rowOff>
    </xdr:from>
    <xdr:to>
      <xdr:col>23</xdr:col>
      <xdr:colOff>12065</xdr:colOff>
      <xdr:row>68</xdr:row>
      <xdr:rowOff>1757680</xdr:rowOff>
    </xdr:to>
    <xdr:pic>
      <xdr:nvPicPr>
        <xdr:cNvPr id="27" name="图片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37216080" y="197929500"/>
          <a:ext cx="3449320" cy="1085850"/>
        </a:xfrm>
        <a:prstGeom prst="rect">
          <a:avLst/>
        </a:prstGeom>
        <a:noFill/>
        <a:ln>
          <a:noFill/>
        </a:ln>
      </xdr:spPr>
    </xdr:pic>
    <xdr:clientData/>
  </xdr:twoCellAnchor>
  <xdr:twoCellAnchor>
    <xdr:from>
      <xdr:col>24</xdr:col>
      <xdr:colOff>0</xdr:colOff>
      <xdr:row>68</xdr:row>
      <xdr:rowOff>0</xdr:rowOff>
    </xdr:from>
    <xdr:to>
      <xdr:col>25</xdr:col>
      <xdr:colOff>12065</xdr:colOff>
      <xdr:row>68</xdr:row>
      <xdr:rowOff>1757680</xdr:rowOff>
    </xdr:to>
    <xdr:pic>
      <xdr:nvPicPr>
        <xdr:cNvPr id="28" name="图片 11">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41347390" y="197929500"/>
          <a:ext cx="3060065" cy="1085850"/>
        </a:xfrm>
        <a:prstGeom prst="rect">
          <a:avLst/>
        </a:prstGeom>
        <a:noFill/>
        <a:ln>
          <a:noFill/>
        </a:ln>
      </xdr:spPr>
    </xdr:pic>
    <xdr:clientData/>
  </xdr:twoCellAnchor>
  <xdr:oneCellAnchor>
    <xdr:from>
      <xdr:col>18</xdr:col>
      <xdr:colOff>212576</xdr:colOff>
      <xdr:row>188</xdr:row>
      <xdr:rowOff>463999</xdr:rowOff>
    </xdr:from>
    <xdr:ext cx="2805430" cy="2996565"/>
    <xdr:pic>
      <xdr:nvPicPr>
        <xdr:cNvPr id="29" name="4">
          <a:extLst>
            <a:ext uri="{FF2B5EF4-FFF2-40B4-BE49-F238E27FC236}">
              <a16:creationId xmlns:a16="http://schemas.microsoft.com/office/drawing/2014/main" id="{00000000-0008-0000-0400-00001D000000}"/>
            </a:ext>
          </a:extLst>
        </xdr:cNvPr>
        <xdr:cNvPicPr/>
      </xdr:nvPicPr>
      <xdr:blipFill>
        <a:blip xmlns:r="http://schemas.openxmlformats.org/officeDocument/2006/relationships" r:embed="rId2" r:link="rId3"/>
        <a:stretch>
          <a:fillRect/>
        </a:stretch>
      </xdr:blipFill>
      <xdr:spPr>
        <a:xfrm>
          <a:off x="29291915" y="485047925"/>
          <a:ext cx="2805430" cy="2996565"/>
        </a:xfrm>
        <a:prstGeom prst="rect">
          <a:avLst/>
        </a:prstGeom>
      </xdr:spPr>
    </xdr:pic>
    <xdr:clientData/>
  </xdr:oneCellAnchor>
  <xdr:oneCellAnchor>
    <xdr:from>
      <xdr:col>17</xdr:col>
      <xdr:colOff>364976</xdr:colOff>
      <xdr:row>188</xdr:row>
      <xdr:rowOff>338493</xdr:rowOff>
    </xdr:from>
    <xdr:ext cx="2805430" cy="2996565"/>
    <xdr:pic>
      <xdr:nvPicPr>
        <xdr:cNvPr id="30" name="4">
          <a:extLst>
            <a:ext uri="{FF2B5EF4-FFF2-40B4-BE49-F238E27FC236}">
              <a16:creationId xmlns:a16="http://schemas.microsoft.com/office/drawing/2014/main" id="{00000000-0008-0000-0400-00001E000000}"/>
            </a:ext>
          </a:extLst>
        </xdr:cNvPr>
        <xdr:cNvPicPr/>
      </xdr:nvPicPr>
      <xdr:blipFill>
        <a:blip xmlns:r="http://schemas.openxmlformats.org/officeDocument/2006/relationships" r:embed="rId2" r:link="rId3"/>
        <a:stretch>
          <a:fillRect/>
        </a:stretch>
      </xdr:blipFill>
      <xdr:spPr>
        <a:xfrm>
          <a:off x="28487370" y="484922830"/>
          <a:ext cx="2805430" cy="2996565"/>
        </a:xfrm>
        <a:prstGeom prst="rect">
          <a:avLst/>
        </a:prstGeom>
      </xdr:spPr>
    </xdr:pic>
    <xdr:clientData/>
  </xdr:oneCellAnchor>
  <xdr:oneCellAnchor>
    <xdr:from>
      <xdr:col>20</xdr:col>
      <xdr:colOff>606275</xdr:colOff>
      <xdr:row>188</xdr:row>
      <xdr:rowOff>368712</xdr:rowOff>
    </xdr:from>
    <xdr:ext cx="2805430" cy="2996565"/>
    <xdr:pic>
      <xdr:nvPicPr>
        <xdr:cNvPr id="31" name="4">
          <a:extLst>
            <a:ext uri="{FF2B5EF4-FFF2-40B4-BE49-F238E27FC236}">
              <a16:creationId xmlns:a16="http://schemas.microsoft.com/office/drawing/2014/main" id="{00000000-0008-0000-0400-00001F000000}"/>
            </a:ext>
          </a:extLst>
        </xdr:cNvPr>
        <xdr:cNvPicPr/>
      </xdr:nvPicPr>
      <xdr:blipFill>
        <a:blip xmlns:r="http://schemas.openxmlformats.org/officeDocument/2006/relationships" r:embed="rId2" r:link="rId3"/>
        <a:stretch>
          <a:fillRect/>
        </a:stretch>
      </xdr:blipFill>
      <xdr:spPr>
        <a:xfrm>
          <a:off x="33317815" y="484952675"/>
          <a:ext cx="2805430" cy="29965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www.webofscience.com/wos/alldb/full-record/WOS:001021571600001" TargetMode="External"/><Relationship Id="rId2" Type="http://schemas.openxmlformats.org/officeDocument/2006/relationships/hyperlink" Target="https://www.webofscience.com/wos/alldb/full-record/WOS:001021571600001" TargetMode="External"/><Relationship Id="rId1" Type="http://schemas.openxmlformats.org/officeDocument/2006/relationships/hyperlink" Target="https://www.webofscience.com/wos/alldb/full-record/WOS:00102157160000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2"/>
  <sheetViews>
    <sheetView tabSelected="1" topLeftCell="AB44" zoomScale="70" zoomScaleNormal="70" workbookViewId="0">
      <selection activeCell="AJ44" sqref="AJ44"/>
    </sheetView>
  </sheetViews>
  <sheetFormatPr defaultColWidth="9" defaultRowHeight="14.4" x14ac:dyDescent="0.25"/>
  <cols>
    <col min="1" max="1" width="9" style="214"/>
    <col min="2" max="2" width="12.21875" style="214" customWidth="1"/>
    <col min="3" max="3" width="15.77734375" style="214" customWidth="1"/>
    <col min="4" max="4" width="16.5546875" style="214" customWidth="1"/>
    <col min="5" max="5" width="9" style="214"/>
    <col min="6" max="6" width="12.21875" style="214" customWidth="1"/>
    <col min="7" max="7" width="9" style="214"/>
    <col min="8" max="8" width="15.33203125" style="214" customWidth="1"/>
    <col min="9" max="10" width="9" style="214"/>
    <col min="11" max="11" width="54.88671875" style="214" customWidth="1"/>
    <col min="12" max="12" width="9" style="214"/>
    <col min="13" max="13" width="55.33203125" style="214" customWidth="1"/>
    <col min="14" max="14" width="9.109375" style="214" customWidth="1"/>
    <col min="15" max="15" width="60.6640625" style="214" customWidth="1"/>
    <col min="16" max="19" width="9" style="214"/>
    <col min="20" max="21" width="9.109375" style="214" customWidth="1"/>
    <col min="22" max="22" width="9" style="214"/>
    <col min="23" max="23" width="24.33203125" style="214" customWidth="1"/>
    <col min="24" max="24" width="9" style="214"/>
    <col min="25" max="25" width="39.6640625" style="214" customWidth="1"/>
    <col min="26" max="26" width="9.109375" style="214" customWidth="1"/>
    <col min="27" max="27" width="45.6640625" style="214" customWidth="1"/>
    <col min="28" max="28" width="9" style="214"/>
    <col min="29" max="29" width="53.109375" style="214" customWidth="1"/>
    <col min="30" max="30" width="9" style="214"/>
    <col min="31" max="31" width="42.21875" style="214" customWidth="1"/>
    <col min="32" max="32" width="9.109375" style="215" customWidth="1"/>
    <col min="33" max="33" width="37.77734375" style="215" customWidth="1"/>
    <col min="34" max="35" width="9" style="214"/>
    <col min="36" max="36" width="9.109375" style="236" customWidth="1"/>
    <col min="37" max="37" width="9" style="216"/>
    <col min="38" max="39" width="9" style="214"/>
    <col min="40" max="40" width="9" style="216"/>
    <col min="41" max="16384" width="9" style="214"/>
  </cols>
  <sheetData>
    <row r="1" spans="1:40" ht="40.049999999999997" customHeight="1" x14ac:dyDescent="0.25">
      <c r="A1" s="261" t="s">
        <v>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row>
    <row r="2" spans="1:40" ht="93.6" x14ac:dyDescent="0.25">
      <c r="A2" s="4" t="s">
        <v>1</v>
      </c>
      <c r="B2" s="4" t="s">
        <v>2</v>
      </c>
      <c r="C2" s="4" t="s">
        <v>3</v>
      </c>
      <c r="D2" s="4" t="s">
        <v>4</v>
      </c>
      <c r="E2" s="4" t="s">
        <v>5</v>
      </c>
      <c r="F2" s="4" t="s">
        <v>6</v>
      </c>
      <c r="G2" s="4" t="s">
        <v>7</v>
      </c>
      <c r="H2" s="4" t="s">
        <v>8</v>
      </c>
      <c r="I2" s="4" t="s">
        <v>9</v>
      </c>
      <c r="J2" s="4" t="s">
        <v>10</v>
      </c>
      <c r="K2" s="4" t="s">
        <v>11</v>
      </c>
      <c r="L2" s="9" t="s">
        <v>12</v>
      </c>
      <c r="M2" s="9" t="s">
        <v>13</v>
      </c>
      <c r="N2" s="9" t="s">
        <v>14</v>
      </c>
      <c r="O2" s="9" t="s">
        <v>15</v>
      </c>
      <c r="P2" s="4" t="s">
        <v>16</v>
      </c>
      <c r="Q2" s="4" t="s">
        <v>17</v>
      </c>
      <c r="R2" s="9" t="s">
        <v>18</v>
      </c>
      <c r="S2" s="9" t="s">
        <v>19</v>
      </c>
      <c r="T2" s="9" t="s">
        <v>20</v>
      </c>
      <c r="U2" s="9" t="s">
        <v>21</v>
      </c>
      <c r="V2" s="4" t="s">
        <v>22</v>
      </c>
      <c r="W2" s="4" t="s">
        <v>23</v>
      </c>
      <c r="X2" s="9" t="s">
        <v>24</v>
      </c>
      <c r="Y2" s="9" t="s">
        <v>25</v>
      </c>
      <c r="Z2" s="9" t="s">
        <v>26</v>
      </c>
      <c r="AA2" s="9" t="s">
        <v>27</v>
      </c>
      <c r="AB2" s="4" t="s">
        <v>28</v>
      </c>
      <c r="AC2" s="4" t="s">
        <v>29</v>
      </c>
      <c r="AD2" s="9" t="s">
        <v>28</v>
      </c>
      <c r="AE2" s="9" t="s">
        <v>30</v>
      </c>
      <c r="AF2" s="9" t="s">
        <v>31</v>
      </c>
      <c r="AG2" s="9" t="s">
        <v>32</v>
      </c>
      <c r="AH2" s="4" t="s">
        <v>33</v>
      </c>
      <c r="AI2" s="9" t="s">
        <v>34</v>
      </c>
      <c r="AJ2" s="247" t="s">
        <v>35</v>
      </c>
      <c r="AK2" s="31" t="s">
        <v>36</v>
      </c>
      <c r="AL2" s="4" t="s">
        <v>37</v>
      </c>
      <c r="AM2" s="59" t="s">
        <v>38</v>
      </c>
      <c r="AN2" s="248" t="s">
        <v>39</v>
      </c>
    </row>
    <row r="3" spans="1:40" ht="230.4" x14ac:dyDescent="0.25">
      <c r="A3" s="218">
        <v>1</v>
      </c>
      <c r="B3" s="237">
        <v>20212145053</v>
      </c>
      <c r="C3" s="209" t="s">
        <v>40</v>
      </c>
      <c r="D3" s="218" t="s">
        <v>41</v>
      </c>
      <c r="E3" s="218" t="s">
        <v>42</v>
      </c>
      <c r="F3" s="209">
        <v>18925407091</v>
      </c>
      <c r="G3" s="218" t="s">
        <v>43</v>
      </c>
      <c r="H3" s="209" t="s">
        <v>44</v>
      </c>
      <c r="I3" s="209" t="s">
        <v>45</v>
      </c>
      <c r="J3" s="209"/>
      <c r="K3" s="6"/>
      <c r="L3" s="209">
        <v>4.6500000000000004</v>
      </c>
      <c r="M3" s="6" t="s">
        <v>46</v>
      </c>
      <c r="N3" s="209">
        <v>4.8499999999999996</v>
      </c>
      <c r="O3" s="6" t="s">
        <v>47</v>
      </c>
      <c r="P3" s="209"/>
      <c r="Q3" s="218"/>
      <c r="R3" s="209"/>
      <c r="S3" s="218"/>
      <c r="T3" s="209"/>
      <c r="U3" s="218"/>
      <c r="V3" s="209"/>
      <c r="W3" s="218"/>
      <c r="X3" s="209">
        <v>43.4</v>
      </c>
      <c r="Y3" s="218" t="s">
        <v>48</v>
      </c>
      <c r="Z3" s="209">
        <v>43.2</v>
      </c>
      <c r="AA3" s="218" t="s">
        <v>48</v>
      </c>
      <c r="AB3" s="209"/>
      <c r="AC3" s="218"/>
      <c r="AD3" s="209">
        <v>1.3</v>
      </c>
      <c r="AE3" s="218" t="s">
        <v>49</v>
      </c>
      <c r="AF3" s="209">
        <v>1.3</v>
      </c>
      <c r="AG3" s="218" t="s">
        <v>49</v>
      </c>
      <c r="AH3" s="209">
        <v>49.35</v>
      </c>
      <c r="AI3" s="209"/>
      <c r="AJ3" s="249">
        <v>49.35</v>
      </c>
      <c r="AK3" s="250"/>
      <c r="AL3" s="209" t="s">
        <v>50</v>
      </c>
      <c r="AM3" s="209" t="s">
        <v>51</v>
      </c>
      <c r="AN3" s="250" t="s">
        <v>52</v>
      </c>
    </row>
    <row r="4" spans="1:40" ht="43.2" x14ac:dyDescent="0.25">
      <c r="A4" s="218">
        <v>2</v>
      </c>
      <c r="B4" s="237">
        <v>20212145029</v>
      </c>
      <c r="C4" s="209" t="s">
        <v>53</v>
      </c>
      <c r="D4" s="209" t="s">
        <v>54</v>
      </c>
      <c r="E4" s="209" t="s">
        <v>55</v>
      </c>
      <c r="F4" s="209">
        <v>15343211824</v>
      </c>
      <c r="G4" s="209" t="s">
        <v>56</v>
      </c>
      <c r="H4" s="209" t="s">
        <v>44</v>
      </c>
      <c r="I4" s="209" t="s">
        <v>45</v>
      </c>
      <c r="J4" s="209">
        <v>5.9</v>
      </c>
      <c r="K4" s="6"/>
      <c r="L4" s="209">
        <v>5.9</v>
      </c>
      <c r="M4" s="209" t="s">
        <v>57</v>
      </c>
      <c r="N4" s="209">
        <v>5.9</v>
      </c>
      <c r="O4" s="209" t="s">
        <v>57</v>
      </c>
      <c r="P4" s="209"/>
      <c r="Q4" s="218"/>
      <c r="R4" s="209"/>
      <c r="S4" s="218"/>
      <c r="T4" s="209"/>
      <c r="U4" s="218"/>
      <c r="V4" s="209"/>
      <c r="W4" s="218"/>
      <c r="X4" s="209">
        <f>V4</f>
        <v>0</v>
      </c>
      <c r="Y4" s="209" t="s">
        <v>58</v>
      </c>
      <c r="Z4" s="209">
        <v>30.6</v>
      </c>
      <c r="AA4" s="209" t="s">
        <v>58</v>
      </c>
      <c r="AB4" s="209"/>
      <c r="AC4" s="218"/>
      <c r="AD4" s="209">
        <v>0.2</v>
      </c>
      <c r="AE4" s="209" t="s">
        <v>59</v>
      </c>
      <c r="AF4" s="209">
        <v>0.2</v>
      </c>
      <c r="AG4" s="209" t="s">
        <v>60</v>
      </c>
      <c r="AH4" s="209"/>
      <c r="AI4" s="209">
        <v>36.700000000000003</v>
      </c>
      <c r="AJ4" s="249">
        <v>36.700000000000003</v>
      </c>
      <c r="AK4" s="250"/>
      <c r="AL4" s="209" t="s">
        <v>61</v>
      </c>
      <c r="AM4" s="209" t="s">
        <v>62</v>
      </c>
      <c r="AN4" s="250" t="s">
        <v>52</v>
      </c>
    </row>
    <row r="5" spans="1:40" ht="100.8" x14ac:dyDescent="0.25">
      <c r="A5" s="218">
        <v>3</v>
      </c>
      <c r="B5" s="237">
        <v>20212145055</v>
      </c>
      <c r="C5" s="209" t="s">
        <v>40</v>
      </c>
      <c r="D5" s="209" t="s">
        <v>54</v>
      </c>
      <c r="E5" s="209" t="s">
        <v>63</v>
      </c>
      <c r="F5" s="209">
        <v>19866808884</v>
      </c>
      <c r="G5" s="209" t="s">
        <v>64</v>
      </c>
      <c r="H5" s="209" t="s">
        <v>44</v>
      </c>
      <c r="I5" s="209" t="s">
        <v>45</v>
      </c>
      <c r="J5" s="209">
        <v>2.25</v>
      </c>
      <c r="K5" s="6"/>
      <c r="L5" s="209">
        <v>2.25</v>
      </c>
      <c r="M5" s="209" t="s">
        <v>65</v>
      </c>
      <c r="N5" s="209">
        <v>2.25</v>
      </c>
      <c r="O5" s="209" t="s">
        <v>65</v>
      </c>
      <c r="P5" s="209"/>
      <c r="Q5" s="218"/>
      <c r="R5" s="209"/>
      <c r="S5" s="218"/>
      <c r="T5" s="209"/>
      <c r="U5" s="218"/>
      <c r="V5" s="209"/>
      <c r="W5" s="218"/>
      <c r="X5" s="209">
        <f>V5</f>
        <v>0</v>
      </c>
      <c r="Y5" s="209" t="s">
        <v>66</v>
      </c>
      <c r="Z5" s="209">
        <v>30.2</v>
      </c>
      <c r="AA5" s="209" t="s">
        <v>66</v>
      </c>
      <c r="AB5" s="209"/>
      <c r="AC5" s="218"/>
      <c r="AD5" s="209">
        <v>0.7</v>
      </c>
      <c r="AE5" s="209" t="s">
        <v>67</v>
      </c>
      <c r="AF5" s="209">
        <v>0.7</v>
      </c>
      <c r="AG5" s="209" t="s">
        <v>68</v>
      </c>
      <c r="AH5" s="209"/>
      <c r="AI5" s="209">
        <v>33.15</v>
      </c>
      <c r="AJ5" s="249">
        <v>33.15</v>
      </c>
      <c r="AK5" s="250" t="s">
        <v>69</v>
      </c>
      <c r="AL5" s="209" t="s">
        <v>61</v>
      </c>
      <c r="AM5" s="209" t="s">
        <v>62</v>
      </c>
      <c r="AN5" s="250" t="s">
        <v>52</v>
      </c>
    </row>
    <row r="6" spans="1:40" ht="244.8" x14ac:dyDescent="0.25">
      <c r="A6" s="218">
        <v>4</v>
      </c>
      <c r="B6" s="237">
        <v>20212145040</v>
      </c>
      <c r="C6" s="209" t="s">
        <v>40</v>
      </c>
      <c r="D6" s="218" t="s">
        <v>70</v>
      </c>
      <c r="E6" s="218" t="s">
        <v>71</v>
      </c>
      <c r="F6" s="209">
        <v>15936529057</v>
      </c>
      <c r="G6" s="218" t="s">
        <v>72</v>
      </c>
      <c r="H6" s="209" t="s">
        <v>44</v>
      </c>
      <c r="I6" s="209" t="s">
        <v>45</v>
      </c>
      <c r="J6" s="209">
        <v>1.35</v>
      </c>
      <c r="K6" s="6" t="s">
        <v>73</v>
      </c>
      <c r="L6" s="209"/>
      <c r="M6" s="6"/>
      <c r="N6" s="209"/>
      <c r="O6" s="6"/>
      <c r="P6" s="209">
        <v>0</v>
      </c>
      <c r="Q6" s="218"/>
      <c r="R6" s="209"/>
      <c r="S6" s="218"/>
      <c r="T6" s="209"/>
      <c r="U6" s="218"/>
      <c r="V6" s="209">
        <v>30.4</v>
      </c>
      <c r="W6" s="218" t="s">
        <v>74</v>
      </c>
      <c r="X6" s="209"/>
      <c r="Y6" s="218"/>
      <c r="Z6" s="209"/>
      <c r="AA6" s="218"/>
      <c r="AB6" s="209">
        <v>0.7</v>
      </c>
      <c r="AC6" s="218" t="s">
        <v>75</v>
      </c>
      <c r="AD6" s="209" t="s">
        <v>76</v>
      </c>
      <c r="AE6" s="218">
        <v>0.6</v>
      </c>
      <c r="AF6" s="209"/>
      <c r="AG6" s="218"/>
      <c r="AH6" s="209">
        <v>32.450000000000003</v>
      </c>
      <c r="AI6" s="209">
        <v>32.15</v>
      </c>
      <c r="AJ6" s="249">
        <v>32.15</v>
      </c>
      <c r="AK6" s="250" t="s">
        <v>77</v>
      </c>
      <c r="AL6" s="209" t="s">
        <v>78</v>
      </c>
      <c r="AM6" s="209" t="s">
        <v>50</v>
      </c>
      <c r="AN6" s="250" t="s">
        <v>52</v>
      </c>
    </row>
    <row r="7" spans="1:40" ht="115.2" x14ac:dyDescent="0.25">
      <c r="A7" s="218">
        <v>5</v>
      </c>
      <c r="B7" s="237">
        <v>20212145050</v>
      </c>
      <c r="C7" s="209" t="s">
        <v>40</v>
      </c>
      <c r="D7" s="218" t="s">
        <v>41</v>
      </c>
      <c r="E7" s="218" t="s">
        <v>79</v>
      </c>
      <c r="F7" s="209">
        <v>13923880266</v>
      </c>
      <c r="G7" s="218" t="s">
        <v>80</v>
      </c>
      <c r="H7" s="209" t="s">
        <v>44</v>
      </c>
      <c r="I7" s="209" t="s">
        <v>45</v>
      </c>
      <c r="J7" s="209"/>
      <c r="K7" s="6"/>
      <c r="L7" s="209">
        <v>2.4500000000000002</v>
      </c>
      <c r="M7" s="6" t="s">
        <v>81</v>
      </c>
      <c r="N7" s="209">
        <v>2.65</v>
      </c>
      <c r="O7" s="6" t="s">
        <v>82</v>
      </c>
      <c r="P7" s="209"/>
      <c r="Q7" s="218"/>
      <c r="R7" s="209"/>
      <c r="S7" s="218"/>
      <c r="T7" s="209"/>
      <c r="U7" s="218"/>
      <c r="V7" s="209"/>
      <c r="W7" s="218"/>
      <c r="X7" s="209">
        <v>24.4</v>
      </c>
      <c r="Y7" s="218" t="s">
        <v>83</v>
      </c>
      <c r="Z7" s="209">
        <v>24.2</v>
      </c>
      <c r="AA7" s="218" t="s">
        <v>84</v>
      </c>
      <c r="AB7" s="209"/>
      <c r="AC7" s="218"/>
      <c r="AD7" s="209">
        <v>0.9</v>
      </c>
      <c r="AE7" s="218" t="s">
        <v>85</v>
      </c>
      <c r="AF7" s="209">
        <v>1</v>
      </c>
      <c r="AG7" s="218" t="s">
        <v>86</v>
      </c>
      <c r="AH7" s="209">
        <v>27.5</v>
      </c>
      <c r="AI7" s="209"/>
      <c r="AJ7" s="249">
        <v>27.85</v>
      </c>
      <c r="AK7" s="250"/>
      <c r="AL7" s="209" t="s">
        <v>50</v>
      </c>
      <c r="AM7" s="209" t="s">
        <v>51</v>
      </c>
      <c r="AN7" s="250" t="s">
        <v>52</v>
      </c>
    </row>
    <row r="8" spans="1:40" ht="172.8" x14ac:dyDescent="0.25">
      <c r="A8" s="218">
        <v>6</v>
      </c>
      <c r="B8" s="237">
        <v>20212047007</v>
      </c>
      <c r="C8" s="209" t="s">
        <v>87</v>
      </c>
      <c r="D8" s="218" t="s">
        <v>88</v>
      </c>
      <c r="E8" s="218" t="s">
        <v>89</v>
      </c>
      <c r="F8" s="209">
        <v>15917496148</v>
      </c>
      <c r="G8" s="218" t="s">
        <v>90</v>
      </c>
      <c r="H8" s="209" t="s">
        <v>44</v>
      </c>
      <c r="I8" s="209" t="s">
        <v>45</v>
      </c>
      <c r="J8" s="209">
        <v>1.25</v>
      </c>
      <c r="K8" s="6" t="s">
        <v>91</v>
      </c>
      <c r="L8" s="209">
        <v>1.05</v>
      </c>
      <c r="M8" s="6" t="s">
        <v>92</v>
      </c>
      <c r="N8" s="209">
        <v>1.05</v>
      </c>
      <c r="O8" s="6" t="s">
        <v>92</v>
      </c>
      <c r="P8" s="209">
        <v>0</v>
      </c>
      <c r="Q8" s="218">
        <v>0</v>
      </c>
      <c r="R8" s="209">
        <v>0</v>
      </c>
      <c r="S8" s="218">
        <v>0</v>
      </c>
      <c r="T8" s="209">
        <v>0</v>
      </c>
      <c r="U8" s="218">
        <v>0</v>
      </c>
      <c r="V8" s="209">
        <v>16.2</v>
      </c>
      <c r="W8" s="218" t="s">
        <v>93</v>
      </c>
      <c r="X8" s="209">
        <v>16.2</v>
      </c>
      <c r="Y8" s="218" t="s">
        <v>93</v>
      </c>
      <c r="Z8" s="209">
        <v>16.2</v>
      </c>
      <c r="AA8" s="218" t="s">
        <v>93</v>
      </c>
      <c r="AB8" s="209">
        <v>2.6</v>
      </c>
      <c r="AC8" s="218" t="s">
        <v>94</v>
      </c>
      <c r="AD8" s="209">
        <v>2.6</v>
      </c>
      <c r="AE8" s="218" t="s">
        <v>94</v>
      </c>
      <c r="AF8" s="209">
        <v>2.6</v>
      </c>
      <c r="AG8" s="218" t="s">
        <v>94</v>
      </c>
      <c r="AH8" s="209">
        <v>20.05</v>
      </c>
      <c r="AI8" s="209">
        <v>19.850000000000001</v>
      </c>
      <c r="AJ8" s="249">
        <v>19.850000000000001</v>
      </c>
      <c r="AK8" s="250" t="s">
        <v>95</v>
      </c>
      <c r="AL8" s="209" t="s">
        <v>96</v>
      </c>
      <c r="AM8" s="209" t="s">
        <v>97</v>
      </c>
      <c r="AN8" s="250" t="s">
        <v>52</v>
      </c>
    </row>
    <row r="9" spans="1:40" ht="187.2" x14ac:dyDescent="0.25">
      <c r="A9" s="218">
        <v>7</v>
      </c>
      <c r="B9" s="237">
        <v>20212145034</v>
      </c>
      <c r="C9" s="209" t="s">
        <v>40</v>
      </c>
      <c r="D9" s="218" t="s">
        <v>88</v>
      </c>
      <c r="E9" s="218" t="s">
        <v>98</v>
      </c>
      <c r="F9" s="209">
        <v>18784773076</v>
      </c>
      <c r="G9" s="218" t="s">
        <v>98</v>
      </c>
      <c r="H9" s="209" t="s">
        <v>44</v>
      </c>
      <c r="I9" s="209" t="s">
        <v>45</v>
      </c>
      <c r="J9" s="209">
        <v>2.9</v>
      </c>
      <c r="K9" s="6" t="s">
        <v>99</v>
      </c>
      <c r="L9" s="209">
        <v>2.9</v>
      </c>
      <c r="M9" s="6" t="s">
        <v>99</v>
      </c>
      <c r="N9" s="209">
        <v>2.9</v>
      </c>
      <c r="O9" s="6" t="s">
        <v>99</v>
      </c>
      <c r="P9" s="209">
        <v>0</v>
      </c>
      <c r="Q9" s="218">
        <v>0</v>
      </c>
      <c r="R9" s="209">
        <v>0</v>
      </c>
      <c r="S9" s="218">
        <v>0</v>
      </c>
      <c r="T9" s="209"/>
      <c r="U9" s="218"/>
      <c r="V9" s="209">
        <v>15.2</v>
      </c>
      <c r="W9" s="218" t="s">
        <v>100</v>
      </c>
      <c r="X9" s="209">
        <v>15.2</v>
      </c>
      <c r="Y9" s="218" t="s">
        <v>100</v>
      </c>
      <c r="Z9" s="209">
        <v>15.2</v>
      </c>
      <c r="AA9" s="218" t="s">
        <v>100</v>
      </c>
      <c r="AB9" s="209">
        <v>1.1000000000000001</v>
      </c>
      <c r="AC9" s="218" t="s">
        <v>101</v>
      </c>
      <c r="AD9" s="209">
        <v>1.1000000000000001</v>
      </c>
      <c r="AE9" s="218" t="s">
        <v>101</v>
      </c>
      <c r="AF9" s="209">
        <v>1.1000000000000001</v>
      </c>
      <c r="AG9" s="218" t="s">
        <v>101</v>
      </c>
      <c r="AH9" s="209">
        <v>19.2</v>
      </c>
      <c r="AI9" s="209">
        <v>19.2</v>
      </c>
      <c r="AJ9" s="249">
        <v>19.2</v>
      </c>
      <c r="AK9" s="250"/>
      <c r="AL9" s="209" t="s">
        <v>96</v>
      </c>
      <c r="AM9" s="209" t="s">
        <v>97</v>
      </c>
      <c r="AN9" s="250" t="s">
        <v>52</v>
      </c>
    </row>
    <row r="10" spans="1:40" ht="144" x14ac:dyDescent="0.25">
      <c r="A10" s="218">
        <v>8</v>
      </c>
      <c r="B10" s="237">
        <v>20212145023</v>
      </c>
      <c r="C10" s="209" t="s">
        <v>40</v>
      </c>
      <c r="D10" s="209" t="s">
        <v>54</v>
      </c>
      <c r="E10" s="209" t="s">
        <v>102</v>
      </c>
      <c r="F10" s="209">
        <v>13253612787</v>
      </c>
      <c r="G10" s="209" t="s">
        <v>103</v>
      </c>
      <c r="H10" s="209" t="s">
        <v>44</v>
      </c>
      <c r="I10" s="209" t="s">
        <v>45</v>
      </c>
      <c r="J10" s="209">
        <v>5.35</v>
      </c>
      <c r="K10" s="6"/>
      <c r="L10" s="209">
        <v>5.35</v>
      </c>
      <c r="M10" s="6" t="s">
        <v>104</v>
      </c>
      <c r="N10" s="209">
        <v>5.35</v>
      </c>
      <c r="O10" s="209" t="s">
        <v>105</v>
      </c>
      <c r="P10" s="209"/>
      <c r="Q10" s="218"/>
      <c r="R10" s="209"/>
      <c r="S10" s="218"/>
      <c r="T10" s="209"/>
      <c r="U10" s="218"/>
      <c r="V10" s="209"/>
      <c r="W10" s="218"/>
      <c r="X10" s="209">
        <f>V10</f>
        <v>0</v>
      </c>
      <c r="Y10" s="209" t="s">
        <v>106</v>
      </c>
      <c r="Z10" s="209">
        <v>8.1</v>
      </c>
      <c r="AA10" s="209" t="s">
        <v>107</v>
      </c>
      <c r="AB10" s="209"/>
      <c r="AC10" s="218"/>
      <c r="AD10" s="209">
        <v>2.7</v>
      </c>
      <c r="AE10" s="218" t="s">
        <v>108</v>
      </c>
      <c r="AF10" s="209">
        <v>2.7</v>
      </c>
      <c r="AG10" s="209" t="s">
        <v>109</v>
      </c>
      <c r="AH10" s="209"/>
      <c r="AI10" s="209">
        <v>16.149999999999999</v>
      </c>
      <c r="AJ10" s="249">
        <v>16.149999999999999</v>
      </c>
      <c r="AK10" s="250"/>
      <c r="AL10" s="209" t="s">
        <v>61</v>
      </c>
      <c r="AM10" s="209" t="s">
        <v>62</v>
      </c>
      <c r="AN10" s="250" t="s">
        <v>52</v>
      </c>
    </row>
    <row r="11" spans="1:40" ht="187.2" x14ac:dyDescent="0.25">
      <c r="A11" s="218">
        <v>9</v>
      </c>
      <c r="B11" s="237">
        <v>20212145011</v>
      </c>
      <c r="C11" s="209" t="s">
        <v>40</v>
      </c>
      <c r="D11" s="218" t="s">
        <v>110</v>
      </c>
      <c r="E11" s="218" t="s">
        <v>111</v>
      </c>
      <c r="F11" s="209">
        <v>15797753127</v>
      </c>
      <c r="G11" s="218" t="s">
        <v>112</v>
      </c>
      <c r="H11" s="209" t="s">
        <v>44</v>
      </c>
      <c r="I11" s="209" t="s">
        <v>45</v>
      </c>
      <c r="J11" s="209" t="s">
        <v>113</v>
      </c>
      <c r="K11" s="6" t="s">
        <v>114</v>
      </c>
      <c r="L11" s="209" t="s">
        <v>113</v>
      </c>
      <c r="M11" s="6" t="s">
        <v>114</v>
      </c>
      <c r="N11" s="209" t="s">
        <v>113</v>
      </c>
      <c r="O11" s="6" t="s">
        <v>114</v>
      </c>
      <c r="P11" s="209"/>
      <c r="Q11" s="218"/>
      <c r="R11" s="209"/>
      <c r="S11" s="218"/>
      <c r="T11" s="209"/>
      <c r="U11" s="218"/>
      <c r="V11" s="209" t="s">
        <v>115</v>
      </c>
      <c r="W11" s="218" t="s">
        <v>116</v>
      </c>
      <c r="X11" s="209" t="s">
        <v>115</v>
      </c>
      <c r="Y11" s="218" t="s">
        <v>116</v>
      </c>
      <c r="Z11" s="209" t="s">
        <v>115</v>
      </c>
      <c r="AA11" s="218" t="s">
        <v>116</v>
      </c>
      <c r="AB11" s="209" t="s">
        <v>117</v>
      </c>
      <c r="AC11" s="218" t="s">
        <v>118</v>
      </c>
      <c r="AD11" s="209" t="s">
        <v>117</v>
      </c>
      <c r="AE11" s="218" t="s">
        <v>118</v>
      </c>
      <c r="AF11" s="209" t="s">
        <v>117</v>
      </c>
      <c r="AG11" s="218" t="s">
        <v>118</v>
      </c>
      <c r="AH11" s="209">
        <v>14.05</v>
      </c>
      <c r="AI11" s="209">
        <v>14.05</v>
      </c>
      <c r="AJ11" s="249">
        <v>14.05</v>
      </c>
      <c r="AK11" s="250"/>
      <c r="AL11" s="209" t="s">
        <v>78</v>
      </c>
      <c r="AM11" s="209" t="s">
        <v>119</v>
      </c>
      <c r="AN11" s="250" t="s">
        <v>52</v>
      </c>
    </row>
    <row r="12" spans="1:40" ht="115.2" x14ac:dyDescent="0.25">
      <c r="A12" s="218">
        <v>10</v>
      </c>
      <c r="B12" s="237">
        <v>20212145015</v>
      </c>
      <c r="C12" s="209" t="s">
        <v>40</v>
      </c>
      <c r="D12" s="218" t="s">
        <v>70</v>
      </c>
      <c r="E12" s="218" t="s">
        <v>120</v>
      </c>
      <c r="F12" s="209">
        <v>18312690837</v>
      </c>
      <c r="G12" s="218" t="s">
        <v>121</v>
      </c>
      <c r="H12" s="209" t="s">
        <v>44</v>
      </c>
      <c r="I12" s="209" t="s">
        <v>45</v>
      </c>
      <c r="J12" s="209">
        <v>2.75</v>
      </c>
      <c r="K12" s="6" t="s">
        <v>122</v>
      </c>
      <c r="L12" s="209" t="s">
        <v>123</v>
      </c>
      <c r="M12" s="6">
        <v>2.95</v>
      </c>
      <c r="N12" s="209"/>
      <c r="O12" s="6"/>
      <c r="P12" s="209">
        <v>0</v>
      </c>
      <c r="Q12" s="218"/>
      <c r="R12" s="209"/>
      <c r="S12" s="218"/>
      <c r="T12" s="209"/>
      <c r="U12" s="218"/>
      <c r="V12" s="209">
        <v>7.2</v>
      </c>
      <c r="W12" s="218" t="s">
        <v>124</v>
      </c>
      <c r="X12" s="209"/>
      <c r="Y12" s="218"/>
      <c r="Z12" s="209"/>
      <c r="AA12" s="218"/>
      <c r="AB12" s="209">
        <v>1.8</v>
      </c>
      <c r="AC12" s="218" t="s">
        <v>125</v>
      </c>
      <c r="AD12" s="209" t="s">
        <v>126</v>
      </c>
      <c r="AE12" s="218">
        <v>1.4</v>
      </c>
      <c r="AF12" s="209"/>
      <c r="AG12" s="218"/>
      <c r="AH12" s="209">
        <v>11.75</v>
      </c>
      <c r="AI12" s="209">
        <v>11.55</v>
      </c>
      <c r="AJ12" s="249">
        <v>11.55</v>
      </c>
      <c r="AK12" s="250"/>
      <c r="AL12" s="209" t="s">
        <v>78</v>
      </c>
      <c r="AM12" s="209" t="s">
        <v>50</v>
      </c>
      <c r="AN12" s="250" t="s">
        <v>52</v>
      </c>
    </row>
    <row r="13" spans="1:40" ht="124.8" x14ac:dyDescent="0.25">
      <c r="A13" s="218">
        <v>11</v>
      </c>
      <c r="B13" s="237">
        <v>20212145033</v>
      </c>
      <c r="C13" s="209" t="s">
        <v>40</v>
      </c>
      <c r="D13" s="218" t="s">
        <v>41</v>
      </c>
      <c r="E13" s="218" t="s">
        <v>127</v>
      </c>
      <c r="F13" s="209">
        <v>15019234449</v>
      </c>
      <c r="G13" s="218" t="s">
        <v>128</v>
      </c>
      <c r="H13" s="209" t="s">
        <v>44</v>
      </c>
      <c r="I13" s="209" t="s">
        <v>45</v>
      </c>
      <c r="J13" s="209"/>
      <c r="K13" s="6"/>
      <c r="L13" s="209">
        <v>7.35</v>
      </c>
      <c r="M13" s="6" t="s">
        <v>129</v>
      </c>
      <c r="N13" s="209">
        <v>7.55</v>
      </c>
      <c r="O13" s="6" t="s">
        <v>130</v>
      </c>
      <c r="P13" s="209"/>
      <c r="Q13" s="218"/>
      <c r="R13" s="209"/>
      <c r="S13" s="218"/>
      <c r="T13" s="209"/>
      <c r="U13" s="218"/>
      <c r="V13" s="209"/>
      <c r="W13" s="218"/>
      <c r="X13" s="209">
        <v>0.4</v>
      </c>
      <c r="Y13" s="218" t="s">
        <v>131</v>
      </c>
      <c r="Z13" s="209">
        <v>0.2</v>
      </c>
      <c r="AA13" s="218" t="s">
        <v>132</v>
      </c>
      <c r="AB13" s="209"/>
      <c r="AC13" s="218"/>
      <c r="AD13" s="209">
        <v>2.9</v>
      </c>
      <c r="AE13" s="218" t="s">
        <v>133</v>
      </c>
      <c r="AF13" s="209">
        <v>2.9</v>
      </c>
      <c r="AG13" s="218" t="s">
        <v>133</v>
      </c>
      <c r="AH13" s="209">
        <f>AD13+T13+Z13</f>
        <v>3.1</v>
      </c>
      <c r="AI13" s="209"/>
      <c r="AJ13" s="249">
        <v>10.65</v>
      </c>
      <c r="AK13" s="250"/>
      <c r="AL13" s="209" t="s">
        <v>50</v>
      </c>
      <c r="AM13" s="209" t="s">
        <v>51</v>
      </c>
      <c r="AN13" s="250" t="s">
        <v>52</v>
      </c>
    </row>
    <row r="14" spans="1:40" ht="327.60000000000002" x14ac:dyDescent="0.25">
      <c r="A14" s="218">
        <v>12</v>
      </c>
      <c r="B14" s="237">
        <v>20212047005</v>
      </c>
      <c r="C14" s="209" t="s">
        <v>87</v>
      </c>
      <c r="D14" s="218" t="s">
        <v>70</v>
      </c>
      <c r="E14" s="218" t="s">
        <v>134</v>
      </c>
      <c r="F14" s="209">
        <v>18819782806</v>
      </c>
      <c r="G14" s="218" t="s">
        <v>135</v>
      </c>
      <c r="H14" s="209" t="s">
        <v>44</v>
      </c>
      <c r="I14" s="209" t="s">
        <v>45</v>
      </c>
      <c r="J14" s="209">
        <v>5.35</v>
      </c>
      <c r="K14" s="6" t="s">
        <v>136</v>
      </c>
      <c r="L14" s="209" t="s">
        <v>137</v>
      </c>
      <c r="M14" s="6">
        <v>3.75</v>
      </c>
      <c r="N14" s="209" t="s">
        <v>138</v>
      </c>
      <c r="O14" s="6">
        <v>3.75</v>
      </c>
      <c r="P14" s="209">
        <v>0</v>
      </c>
      <c r="Q14" s="218"/>
      <c r="R14" s="209"/>
      <c r="S14" s="218"/>
      <c r="T14" s="209"/>
      <c r="U14" s="218"/>
      <c r="V14" s="209">
        <v>4.5999999999999996</v>
      </c>
      <c r="W14" s="218" t="s">
        <v>139</v>
      </c>
      <c r="X14" s="209" t="s">
        <v>140</v>
      </c>
      <c r="Y14" s="218">
        <v>4.4000000000000004</v>
      </c>
      <c r="Z14" s="209" t="s">
        <v>138</v>
      </c>
      <c r="AA14" s="218">
        <v>4.4000000000000004</v>
      </c>
      <c r="AB14" s="209">
        <v>2</v>
      </c>
      <c r="AC14" s="218" t="s">
        <v>141</v>
      </c>
      <c r="AD14" s="209"/>
      <c r="AE14" s="218"/>
      <c r="AF14" s="209"/>
      <c r="AG14" s="218"/>
      <c r="AH14" s="209">
        <v>11.95</v>
      </c>
      <c r="AI14" s="209">
        <v>10.15</v>
      </c>
      <c r="AJ14" s="249">
        <v>10.15</v>
      </c>
      <c r="AK14" s="250"/>
      <c r="AL14" s="209" t="s">
        <v>78</v>
      </c>
      <c r="AM14" s="209" t="s">
        <v>50</v>
      </c>
      <c r="AN14" s="250" t="s">
        <v>52</v>
      </c>
    </row>
    <row r="15" spans="1:40" ht="109.2" x14ac:dyDescent="0.25">
      <c r="A15" s="218">
        <v>13</v>
      </c>
      <c r="B15" s="237">
        <v>20212145026</v>
      </c>
      <c r="C15" s="209" t="s">
        <v>40</v>
      </c>
      <c r="D15" s="218" t="s">
        <v>142</v>
      </c>
      <c r="E15" s="218" t="s">
        <v>143</v>
      </c>
      <c r="F15" s="209">
        <v>13276903810</v>
      </c>
      <c r="G15" s="218" t="s">
        <v>144</v>
      </c>
      <c r="H15" s="209" t="s">
        <v>44</v>
      </c>
      <c r="I15" s="209" t="s">
        <v>45</v>
      </c>
      <c r="J15" s="209" t="s">
        <v>145</v>
      </c>
      <c r="K15" s="6" t="s">
        <v>146</v>
      </c>
      <c r="L15" s="209">
        <v>3.1</v>
      </c>
      <c r="M15" s="6" t="s">
        <v>147</v>
      </c>
      <c r="N15" s="209">
        <v>3.1</v>
      </c>
      <c r="O15" s="6" t="s">
        <v>147</v>
      </c>
      <c r="P15" s="209">
        <v>0</v>
      </c>
      <c r="Q15" s="218" t="s">
        <v>148</v>
      </c>
      <c r="R15" s="209">
        <v>0</v>
      </c>
      <c r="S15" s="218" t="s">
        <v>148</v>
      </c>
      <c r="T15" s="209">
        <v>0</v>
      </c>
      <c r="U15" s="218">
        <v>0</v>
      </c>
      <c r="V15" s="209" t="s">
        <v>149</v>
      </c>
      <c r="W15" s="218" t="s">
        <v>150</v>
      </c>
      <c r="X15" s="209">
        <v>4.4000000000000004</v>
      </c>
      <c r="Y15" s="218" t="s">
        <v>151</v>
      </c>
      <c r="Z15" s="209">
        <v>4.4000000000000004</v>
      </c>
      <c r="AA15" s="218" t="s">
        <v>151</v>
      </c>
      <c r="AB15" s="209" t="s">
        <v>117</v>
      </c>
      <c r="AC15" s="218" t="s">
        <v>152</v>
      </c>
      <c r="AD15" s="209">
        <v>0.8</v>
      </c>
      <c r="AE15" s="218" t="s">
        <v>152</v>
      </c>
      <c r="AF15" s="209">
        <v>0.8</v>
      </c>
      <c r="AG15" s="218" t="s">
        <v>152</v>
      </c>
      <c r="AH15" s="209" t="s">
        <v>153</v>
      </c>
      <c r="AI15" s="209">
        <f>L15+R15+X15+AD15</f>
        <v>8.3000000000000007</v>
      </c>
      <c r="AJ15" s="249">
        <v>8.3000000000000007</v>
      </c>
      <c r="AK15" s="250"/>
      <c r="AL15" s="209" t="s">
        <v>154</v>
      </c>
      <c r="AM15" s="209" t="s">
        <v>155</v>
      </c>
      <c r="AN15" s="250" t="s">
        <v>52</v>
      </c>
    </row>
    <row r="16" spans="1:40" ht="86.4" x14ac:dyDescent="0.25">
      <c r="A16" s="218">
        <v>14</v>
      </c>
      <c r="B16" s="237">
        <v>20212145012</v>
      </c>
      <c r="C16" s="209" t="s">
        <v>40</v>
      </c>
      <c r="D16" s="218" t="s">
        <v>156</v>
      </c>
      <c r="E16" s="218" t="s">
        <v>157</v>
      </c>
      <c r="F16" s="209">
        <v>18769371787</v>
      </c>
      <c r="G16" s="218" t="s">
        <v>158</v>
      </c>
      <c r="H16" s="209" t="s">
        <v>44</v>
      </c>
      <c r="I16" s="209" t="s">
        <v>45</v>
      </c>
      <c r="J16" s="209">
        <v>6.55</v>
      </c>
      <c r="K16" s="6" t="s">
        <v>159</v>
      </c>
      <c r="L16" s="209">
        <v>6.55</v>
      </c>
      <c r="M16" s="6" t="s">
        <v>160</v>
      </c>
      <c r="N16" s="209">
        <v>6.55</v>
      </c>
      <c r="O16" s="6" t="s">
        <v>160</v>
      </c>
      <c r="P16" s="209">
        <v>0</v>
      </c>
      <c r="Q16" s="218">
        <v>0</v>
      </c>
      <c r="R16" s="209">
        <v>0</v>
      </c>
      <c r="S16" s="218">
        <v>0</v>
      </c>
      <c r="T16" s="209">
        <v>0</v>
      </c>
      <c r="U16" s="218">
        <v>0</v>
      </c>
      <c r="V16" s="209">
        <v>1</v>
      </c>
      <c r="W16" s="218" t="s">
        <v>161</v>
      </c>
      <c r="X16" s="209">
        <v>1.2</v>
      </c>
      <c r="Y16" s="218" t="s">
        <v>162</v>
      </c>
      <c r="Z16" s="209">
        <v>1.2</v>
      </c>
      <c r="AA16" s="218" t="s">
        <v>163</v>
      </c>
      <c r="AB16" s="209">
        <v>0.6</v>
      </c>
      <c r="AC16" s="218" t="s">
        <v>164</v>
      </c>
      <c r="AD16" s="209">
        <v>0.4</v>
      </c>
      <c r="AE16" s="218" t="s">
        <v>165</v>
      </c>
      <c r="AF16" s="209">
        <v>0.4</v>
      </c>
      <c r="AG16" s="218" t="s">
        <v>165</v>
      </c>
      <c r="AH16" s="209">
        <v>8.15</v>
      </c>
      <c r="AI16" s="209">
        <f>L16+R16+X16+AD16</f>
        <v>8.15</v>
      </c>
      <c r="AJ16" s="249">
        <f>L16+R16+X16+AD16</f>
        <v>8.15</v>
      </c>
      <c r="AK16" s="250"/>
      <c r="AL16" s="209" t="s">
        <v>51</v>
      </c>
      <c r="AM16" s="209" t="s">
        <v>50</v>
      </c>
      <c r="AN16" s="250" t="s">
        <v>52</v>
      </c>
    </row>
    <row r="17" spans="1:40" ht="192" x14ac:dyDescent="0.25">
      <c r="A17" s="219">
        <v>15</v>
      </c>
      <c r="B17" s="238">
        <v>20212145021</v>
      </c>
      <c r="C17" s="207" t="s">
        <v>40</v>
      </c>
      <c r="D17" s="219" t="s">
        <v>88</v>
      </c>
      <c r="E17" s="219" t="s">
        <v>166</v>
      </c>
      <c r="F17" s="207">
        <v>19065335295</v>
      </c>
      <c r="G17" s="219" t="s">
        <v>167</v>
      </c>
      <c r="H17" s="207" t="s">
        <v>44</v>
      </c>
      <c r="I17" s="207" t="s">
        <v>45</v>
      </c>
      <c r="J17" s="207">
        <v>2.65</v>
      </c>
      <c r="K17" s="13" t="s">
        <v>168</v>
      </c>
      <c r="L17" s="207">
        <v>2.0499999999999998</v>
      </c>
      <c r="M17" s="13" t="s">
        <v>168</v>
      </c>
      <c r="N17" s="207">
        <v>1.85</v>
      </c>
      <c r="O17" s="13" t="s">
        <v>169</v>
      </c>
      <c r="P17" s="207">
        <v>0</v>
      </c>
      <c r="Q17" s="219">
        <v>0</v>
      </c>
      <c r="R17" s="207">
        <v>0</v>
      </c>
      <c r="S17" s="219">
        <v>0</v>
      </c>
      <c r="T17" s="207">
        <v>0</v>
      </c>
      <c r="U17" s="219">
        <v>0</v>
      </c>
      <c r="V17" s="207">
        <v>4.4000000000000004</v>
      </c>
      <c r="W17" s="219" t="s">
        <v>170</v>
      </c>
      <c r="X17" s="207">
        <v>4.4000000000000004</v>
      </c>
      <c r="Y17" s="219" t="s">
        <v>170</v>
      </c>
      <c r="Z17" s="207">
        <v>4.5999999999999996</v>
      </c>
      <c r="AA17" s="219" t="s">
        <v>171</v>
      </c>
      <c r="AB17" s="207">
        <v>2.8</v>
      </c>
      <c r="AC17" s="219" t="s">
        <v>172</v>
      </c>
      <c r="AD17" s="207">
        <v>1.5</v>
      </c>
      <c r="AE17" s="219" t="s">
        <v>173</v>
      </c>
      <c r="AF17" s="207">
        <v>1.5</v>
      </c>
      <c r="AG17" s="219" t="s">
        <v>174</v>
      </c>
      <c r="AH17" s="207">
        <v>9.85</v>
      </c>
      <c r="AI17" s="207">
        <v>7.95</v>
      </c>
      <c r="AJ17" s="251">
        <v>7.95</v>
      </c>
      <c r="AK17" s="252" t="s">
        <v>175</v>
      </c>
      <c r="AL17" s="207" t="s">
        <v>96</v>
      </c>
      <c r="AM17" s="207" t="s">
        <v>97</v>
      </c>
      <c r="AN17" s="252" t="s">
        <v>176</v>
      </c>
    </row>
    <row r="18" spans="1:40" ht="124.8" x14ac:dyDescent="0.25">
      <c r="A18" s="219">
        <v>16</v>
      </c>
      <c r="B18" s="238">
        <v>20212145005</v>
      </c>
      <c r="C18" s="207" t="s">
        <v>40</v>
      </c>
      <c r="D18" s="219" t="s">
        <v>88</v>
      </c>
      <c r="E18" s="219" t="s">
        <v>177</v>
      </c>
      <c r="F18" s="207">
        <v>15013293896</v>
      </c>
      <c r="G18" s="219" t="s">
        <v>178</v>
      </c>
      <c r="H18" s="207" t="s">
        <v>44</v>
      </c>
      <c r="I18" s="207" t="s">
        <v>45</v>
      </c>
      <c r="J18" s="207">
        <v>6.05</v>
      </c>
      <c r="K18" s="13" t="s">
        <v>179</v>
      </c>
      <c r="L18" s="207">
        <v>6.25</v>
      </c>
      <c r="M18" s="13" t="s">
        <v>180</v>
      </c>
      <c r="N18" s="207">
        <v>6.25</v>
      </c>
      <c r="O18" s="13" t="s">
        <v>180</v>
      </c>
      <c r="P18" s="207">
        <v>0</v>
      </c>
      <c r="Q18" s="219">
        <v>0</v>
      </c>
      <c r="R18" s="207">
        <v>0</v>
      </c>
      <c r="S18" s="219">
        <v>0</v>
      </c>
      <c r="T18" s="207"/>
      <c r="U18" s="219"/>
      <c r="V18" s="207">
        <v>0.2</v>
      </c>
      <c r="W18" s="219" t="s">
        <v>181</v>
      </c>
      <c r="X18" s="207">
        <v>0.2</v>
      </c>
      <c r="Y18" s="219" t="s">
        <v>181</v>
      </c>
      <c r="Z18" s="207">
        <v>0.2</v>
      </c>
      <c r="AA18" s="219" t="s">
        <v>181</v>
      </c>
      <c r="AB18" s="207">
        <v>2.6</v>
      </c>
      <c r="AC18" s="219" t="s">
        <v>182</v>
      </c>
      <c r="AD18" s="207">
        <v>2.2000000000000002</v>
      </c>
      <c r="AE18" s="219" t="s">
        <v>183</v>
      </c>
      <c r="AF18" s="207">
        <v>1.3</v>
      </c>
      <c r="AG18" s="219" t="s">
        <v>184</v>
      </c>
      <c r="AH18" s="207">
        <v>8.85</v>
      </c>
      <c r="AI18" s="207">
        <v>8.65</v>
      </c>
      <c r="AJ18" s="251">
        <v>7.75</v>
      </c>
      <c r="AK18" s="252" t="s">
        <v>185</v>
      </c>
      <c r="AL18" s="207" t="s">
        <v>96</v>
      </c>
      <c r="AM18" s="207" t="s">
        <v>97</v>
      </c>
      <c r="AN18" s="252" t="s">
        <v>176</v>
      </c>
    </row>
    <row r="19" spans="1:40" ht="259.2" x14ac:dyDescent="0.25">
      <c r="A19" s="219">
        <v>17</v>
      </c>
      <c r="B19" s="238">
        <v>20212145025</v>
      </c>
      <c r="C19" s="207" t="s">
        <v>40</v>
      </c>
      <c r="D19" s="219" t="s">
        <v>88</v>
      </c>
      <c r="E19" s="219" t="s">
        <v>186</v>
      </c>
      <c r="F19" s="207">
        <v>15513376655</v>
      </c>
      <c r="G19" s="219" t="s">
        <v>187</v>
      </c>
      <c r="H19" s="207" t="s">
        <v>44</v>
      </c>
      <c r="I19" s="207" t="s">
        <v>45</v>
      </c>
      <c r="J19" s="207">
        <v>3.25</v>
      </c>
      <c r="K19" s="13" t="s">
        <v>188</v>
      </c>
      <c r="L19" s="207">
        <v>3.25</v>
      </c>
      <c r="M19" s="13" t="s">
        <v>189</v>
      </c>
      <c r="N19" s="207">
        <v>3.25</v>
      </c>
      <c r="O19" s="13" t="s">
        <v>189</v>
      </c>
      <c r="P19" s="207">
        <v>0</v>
      </c>
      <c r="Q19" s="219">
        <v>0</v>
      </c>
      <c r="R19" s="207">
        <v>0</v>
      </c>
      <c r="S19" s="219">
        <v>0</v>
      </c>
      <c r="T19" s="207">
        <v>0</v>
      </c>
      <c r="U19" s="219">
        <v>0</v>
      </c>
      <c r="V19" s="207">
        <v>30.6</v>
      </c>
      <c r="W19" s="219" t="s">
        <v>190</v>
      </c>
      <c r="X19" s="207">
        <v>0.6</v>
      </c>
      <c r="Y19" s="219" t="s">
        <v>191</v>
      </c>
      <c r="Z19" s="207">
        <v>0.6</v>
      </c>
      <c r="AA19" s="219" t="s">
        <v>191</v>
      </c>
      <c r="AB19" s="207">
        <v>3.8</v>
      </c>
      <c r="AC19" s="219" t="s">
        <v>192</v>
      </c>
      <c r="AD19" s="207">
        <v>3.6</v>
      </c>
      <c r="AE19" s="219" t="s">
        <v>193</v>
      </c>
      <c r="AF19" s="207">
        <v>3.6</v>
      </c>
      <c r="AG19" s="219" t="s">
        <v>194</v>
      </c>
      <c r="AH19" s="207">
        <v>37.65</v>
      </c>
      <c r="AI19" s="207">
        <v>7.45</v>
      </c>
      <c r="AJ19" s="251">
        <v>7.45</v>
      </c>
      <c r="AK19" s="252" t="s">
        <v>195</v>
      </c>
      <c r="AL19" s="207" t="s">
        <v>96</v>
      </c>
      <c r="AM19" s="207" t="s">
        <v>97</v>
      </c>
      <c r="AN19" s="252" t="s">
        <v>176</v>
      </c>
    </row>
    <row r="20" spans="1:40" ht="86.4" x14ac:dyDescent="0.25">
      <c r="A20" s="219">
        <v>18</v>
      </c>
      <c r="B20" s="238">
        <v>20212145057</v>
      </c>
      <c r="C20" s="207" t="s">
        <v>40</v>
      </c>
      <c r="D20" s="219" t="s">
        <v>142</v>
      </c>
      <c r="E20" s="219" t="s">
        <v>196</v>
      </c>
      <c r="F20" s="207">
        <v>13560280677</v>
      </c>
      <c r="G20" s="219" t="s">
        <v>178</v>
      </c>
      <c r="H20" s="207" t="s">
        <v>44</v>
      </c>
      <c r="I20" s="207" t="s">
        <v>45</v>
      </c>
      <c r="J20" s="207" t="s">
        <v>197</v>
      </c>
      <c r="K20" s="13" t="s">
        <v>198</v>
      </c>
      <c r="L20" s="207">
        <v>4.0999999999999996</v>
      </c>
      <c r="M20" s="13" t="s">
        <v>198</v>
      </c>
      <c r="N20" s="207">
        <v>4.0999999999999996</v>
      </c>
      <c r="O20" s="13" t="s">
        <v>198</v>
      </c>
      <c r="P20" s="207">
        <v>0</v>
      </c>
      <c r="Q20" s="219" t="s">
        <v>148</v>
      </c>
      <c r="R20" s="207">
        <v>0</v>
      </c>
      <c r="S20" s="219" t="s">
        <v>148</v>
      </c>
      <c r="T20" s="207"/>
      <c r="U20" s="219"/>
      <c r="V20" s="207" t="s">
        <v>199</v>
      </c>
      <c r="W20" s="219" t="s">
        <v>200</v>
      </c>
      <c r="X20" s="207">
        <v>0.2</v>
      </c>
      <c r="Y20" s="219" t="s">
        <v>201</v>
      </c>
      <c r="Z20" s="207">
        <v>0.2</v>
      </c>
      <c r="AA20" s="219" t="s">
        <v>201</v>
      </c>
      <c r="AB20" s="207" t="s">
        <v>202</v>
      </c>
      <c r="AC20" s="219" t="s">
        <v>203</v>
      </c>
      <c r="AD20" s="207">
        <v>3.1</v>
      </c>
      <c r="AE20" s="219" t="s">
        <v>203</v>
      </c>
      <c r="AF20" s="207">
        <v>3.1</v>
      </c>
      <c r="AG20" s="219" t="s">
        <v>203</v>
      </c>
      <c r="AH20" s="207" t="s">
        <v>204</v>
      </c>
      <c r="AI20" s="207">
        <f>L20+R20+X20+AD20</f>
        <v>7.4</v>
      </c>
      <c r="AJ20" s="251">
        <v>7.4</v>
      </c>
      <c r="AK20" s="252"/>
      <c r="AL20" s="207" t="s">
        <v>205</v>
      </c>
      <c r="AM20" s="207" t="s">
        <v>155</v>
      </c>
      <c r="AN20" s="252" t="s">
        <v>176</v>
      </c>
    </row>
    <row r="21" spans="1:40" ht="116.4" x14ac:dyDescent="0.25">
      <c r="A21" s="219">
        <v>19</v>
      </c>
      <c r="B21" s="238">
        <v>20212047003</v>
      </c>
      <c r="C21" s="207" t="s">
        <v>87</v>
      </c>
      <c r="D21" s="219" t="s">
        <v>156</v>
      </c>
      <c r="E21" s="219" t="s">
        <v>206</v>
      </c>
      <c r="F21" s="207">
        <v>13076845436</v>
      </c>
      <c r="G21" s="219" t="s">
        <v>207</v>
      </c>
      <c r="H21" s="207" t="s">
        <v>44</v>
      </c>
      <c r="I21" s="207" t="s">
        <v>45</v>
      </c>
      <c r="J21" s="207" t="s">
        <v>208</v>
      </c>
      <c r="K21" s="13" t="s">
        <v>209</v>
      </c>
      <c r="L21" s="207">
        <v>1.1499999999999999</v>
      </c>
      <c r="M21" s="13" t="s">
        <v>210</v>
      </c>
      <c r="N21" s="207">
        <v>1.1499999999999999</v>
      </c>
      <c r="O21" s="13" t="s">
        <v>210</v>
      </c>
      <c r="P21" s="207">
        <v>0</v>
      </c>
      <c r="Q21" s="219">
        <v>0</v>
      </c>
      <c r="R21" s="207">
        <v>0</v>
      </c>
      <c r="S21" s="219">
        <v>0</v>
      </c>
      <c r="T21" s="207">
        <v>0</v>
      </c>
      <c r="U21" s="219">
        <v>0</v>
      </c>
      <c r="V21" s="207">
        <v>0</v>
      </c>
      <c r="W21" s="219">
        <v>0</v>
      </c>
      <c r="X21" s="207">
        <v>0</v>
      </c>
      <c r="Y21" s="219">
        <v>0</v>
      </c>
      <c r="Z21" s="207">
        <v>0</v>
      </c>
      <c r="AA21" s="219">
        <v>0</v>
      </c>
      <c r="AB21" s="207">
        <v>5.6</v>
      </c>
      <c r="AC21" s="219" t="s">
        <v>211</v>
      </c>
      <c r="AD21" s="207">
        <v>5.6</v>
      </c>
      <c r="AE21" s="219" t="s">
        <v>211</v>
      </c>
      <c r="AF21" s="207">
        <v>5.6</v>
      </c>
      <c r="AG21" s="219" t="s">
        <v>211</v>
      </c>
      <c r="AH21" s="207">
        <v>6.75</v>
      </c>
      <c r="AI21" s="207">
        <f>L21+R21+X21+AD21</f>
        <v>6.75</v>
      </c>
      <c r="AJ21" s="251">
        <f>L21+R21+X21+AD21</f>
        <v>6.75</v>
      </c>
      <c r="AK21" s="252"/>
      <c r="AL21" s="207" t="s">
        <v>51</v>
      </c>
      <c r="AM21" s="207" t="s">
        <v>50</v>
      </c>
      <c r="AN21" s="252" t="s">
        <v>176</v>
      </c>
    </row>
    <row r="22" spans="1:40" ht="86.4" x14ac:dyDescent="0.25">
      <c r="A22" s="219">
        <v>20</v>
      </c>
      <c r="B22" s="238">
        <v>20212145037</v>
      </c>
      <c r="C22" s="207" t="s">
        <v>40</v>
      </c>
      <c r="D22" s="219" t="s">
        <v>88</v>
      </c>
      <c r="E22" s="219" t="s">
        <v>212</v>
      </c>
      <c r="F22" s="207">
        <v>19874516310</v>
      </c>
      <c r="G22" s="219" t="s">
        <v>213</v>
      </c>
      <c r="H22" s="207" t="s">
        <v>44</v>
      </c>
      <c r="I22" s="207" t="s">
        <v>45</v>
      </c>
      <c r="J22" s="207" t="s">
        <v>214</v>
      </c>
      <c r="K22" s="13" t="s">
        <v>215</v>
      </c>
      <c r="L22" s="207" t="s">
        <v>216</v>
      </c>
      <c r="M22" s="13" t="s">
        <v>217</v>
      </c>
      <c r="N22" s="207" t="s">
        <v>218</v>
      </c>
      <c r="O22" s="13" t="s">
        <v>217</v>
      </c>
      <c r="P22" s="207">
        <v>0</v>
      </c>
      <c r="Q22" s="219">
        <v>0</v>
      </c>
      <c r="R22" s="207">
        <v>0</v>
      </c>
      <c r="S22" s="219">
        <v>0</v>
      </c>
      <c r="T22" s="207">
        <v>0</v>
      </c>
      <c r="U22" s="219">
        <v>0</v>
      </c>
      <c r="V22" s="207" t="s">
        <v>117</v>
      </c>
      <c r="W22" s="219" t="s">
        <v>219</v>
      </c>
      <c r="X22" s="207" t="s">
        <v>220</v>
      </c>
      <c r="Y22" s="219" t="s">
        <v>221</v>
      </c>
      <c r="Z22" s="207" t="s">
        <v>222</v>
      </c>
      <c r="AA22" s="219" t="s">
        <v>223</v>
      </c>
      <c r="AB22" s="207" t="s">
        <v>224</v>
      </c>
      <c r="AC22" s="219" t="s">
        <v>225</v>
      </c>
      <c r="AD22" s="207" t="s">
        <v>226</v>
      </c>
      <c r="AE22" s="219" t="s">
        <v>227</v>
      </c>
      <c r="AF22" s="207" t="s">
        <v>117</v>
      </c>
      <c r="AG22" s="219" t="s">
        <v>228</v>
      </c>
      <c r="AH22" s="207" t="s">
        <v>229</v>
      </c>
      <c r="AI22" s="207">
        <v>6.7</v>
      </c>
      <c r="AJ22" s="251">
        <v>6.5</v>
      </c>
      <c r="AK22" s="252" t="s">
        <v>230</v>
      </c>
      <c r="AL22" s="207" t="s">
        <v>96</v>
      </c>
      <c r="AM22" s="207" t="s">
        <v>97</v>
      </c>
      <c r="AN22" s="252" t="s">
        <v>176</v>
      </c>
    </row>
    <row r="23" spans="1:40" ht="187.2" x14ac:dyDescent="0.25">
      <c r="A23" s="219">
        <v>21</v>
      </c>
      <c r="B23" s="238">
        <v>20212145006</v>
      </c>
      <c r="C23" s="207" t="s">
        <v>40</v>
      </c>
      <c r="D23" s="219" t="s">
        <v>41</v>
      </c>
      <c r="E23" s="219" t="s">
        <v>231</v>
      </c>
      <c r="F23" s="207">
        <v>18023466901</v>
      </c>
      <c r="G23" s="219" t="s">
        <v>232</v>
      </c>
      <c r="H23" s="207" t="s">
        <v>44</v>
      </c>
      <c r="I23" s="207" t="s">
        <v>45</v>
      </c>
      <c r="J23" s="207"/>
      <c r="K23" s="13"/>
      <c r="L23" s="207">
        <v>3.45</v>
      </c>
      <c r="M23" s="13" t="s">
        <v>233</v>
      </c>
      <c r="N23" s="207">
        <v>2.85</v>
      </c>
      <c r="O23" s="13" t="s">
        <v>234</v>
      </c>
      <c r="P23" s="207"/>
      <c r="Q23" s="219"/>
      <c r="R23" s="207"/>
      <c r="S23" s="219"/>
      <c r="T23" s="207"/>
      <c r="U23" s="219"/>
      <c r="V23" s="207"/>
      <c r="W23" s="219"/>
      <c r="X23" s="207">
        <v>2.2000000000000002</v>
      </c>
      <c r="Y23" s="219" t="s">
        <v>235</v>
      </c>
      <c r="Z23" s="207">
        <v>2.2000000000000002</v>
      </c>
      <c r="AA23" s="219" t="s">
        <v>236</v>
      </c>
      <c r="AB23" s="207"/>
      <c r="AC23" s="219"/>
      <c r="AD23" s="207">
        <v>0.8</v>
      </c>
      <c r="AE23" s="219" t="s">
        <v>237</v>
      </c>
      <c r="AF23" s="207">
        <v>1.2</v>
      </c>
      <c r="AG23" s="219" t="s">
        <v>238</v>
      </c>
      <c r="AH23" s="207">
        <v>6.45</v>
      </c>
      <c r="AI23" s="207"/>
      <c r="AJ23" s="251">
        <v>6.25</v>
      </c>
      <c r="AK23" s="252" t="s">
        <v>239</v>
      </c>
      <c r="AL23" s="207" t="s">
        <v>50</v>
      </c>
      <c r="AM23" s="207" t="s">
        <v>51</v>
      </c>
      <c r="AN23" s="252" t="s">
        <v>176</v>
      </c>
    </row>
    <row r="24" spans="1:40" ht="156" x14ac:dyDescent="0.25">
      <c r="A24" s="219">
        <v>22</v>
      </c>
      <c r="B24" s="238">
        <v>20212145061</v>
      </c>
      <c r="C24" s="207" t="s">
        <v>40</v>
      </c>
      <c r="D24" s="219" t="s">
        <v>70</v>
      </c>
      <c r="E24" s="219" t="s">
        <v>240</v>
      </c>
      <c r="F24" s="207">
        <v>18620266424</v>
      </c>
      <c r="G24" s="219" t="s">
        <v>56</v>
      </c>
      <c r="H24" s="207" t="s">
        <v>44</v>
      </c>
      <c r="I24" s="207" t="s">
        <v>45</v>
      </c>
      <c r="J24" s="207">
        <v>4.2</v>
      </c>
      <c r="K24" s="13" t="s">
        <v>241</v>
      </c>
      <c r="L24" s="207" t="s">
        <v>137</v>
      </c>
      <c r="M24" s="13">
        <v>4</v>
      </c>
      <c r="N24" s="207"/>
      <c r="O24" s="13"/>
      <c r="P24" s="207">
        <v>0</v>
      </c>
      <c r="Q24" s="219"/>
      <c r="R24" s="207"/>
      <c r="S24" s="219"/>
      <c r="T24" s="207"/>
      <c r="U24" s="219"/>
      <c r="V24" s="207">
        <v>0.4</v>
      </c>
      <c r="W24" s="219" t="s">
        <v>242</v>
      </c>
      <c r="X24" s="207"/>
      <c r="Y24" s="219"/>
      <c r="Z24" s="207"/>
      <c r="AA24" s="219"/>
      <c r="AB24" s="207">
        <v>2.2000000000000002</v>
      </c>
      <c r="AC24" s="219" t="s">
        <v>243</v>
      </c>
      <c r="AD24" s="207" t="s">
        <v>244</v>
      </c>
      <c r="AE24" s="219">
        <v>1.6</v>
      </c>
      <c r="AF24" s="207"/>
      <c r="AG24" s="219"/>
      <c r="AH24" s="207">
        <v>6.8</v>
      </c>
      <c r="AI24" s="207">
        <v>6</v>
      </c>
      <c r="AJ24" s="251">
        <v>6</v>
      </c>
      <c r="AK24" s="252"/>
      <c r="AL24" s="207" t="s">
        <v>78</v>
      </c>
      <c r="AM24" s="207" t="s">
        <v>50</v>
      </c>
      <c r="AN24" s="252" t="s">
        <v>176</v>
      </c>
    </row>
    <row r="25" spans="1:40" ht="124.8" x14ac:dyDescent="0.25">
      <c r="A25" s="219">
        <v>23</v>
      </c>
      <c r="B25" s="238">
        <v>20212145027</v>
      </c>
      <c r="C25" s="207" t="s">
        <v>40</v>
      </c>
      <c r="D25" s="239" t="s">
        <v>245</v>
      </c>
      <c r="E25" s="219" t="s">
        <v>246</v>
      </c>
      <c r="F25" s="207" t="s">
        <v>247</v>
      </c>
      <c r="G25" s="219" t="s">
        <v>248</v>
      </c>
      <c r="H25" s="207" t="s">
        <v>44</v>
      </c>
      <c r="I25" s="207" t="s">
        <v>45</v>
      </c>
      <c r="J25" s="207">
        <v>4.3499999999999996</v>
      </c>
      <c r="K25" s="13" t="s">
        <v>249</v>
      </c>
      <c r="L25" s="207">
        <f>J25</f>
        <v>4.3499999999999996</v>
      </c>
      <c r="M25" s="13" t="s">
        <v>249</v>
      </c>
      <c r="N25" s="207">
        <v>4.3499999999999996</v>
      </c>
      <c r="O25" s="13" t="s">
        <v>249</v>
      </c>
      <c r="P25" s="207">
        <v>0</v>
      </c>
      <c r="Q25" s="219" t="s">
        <v>250</v>
      </c>
      <c r="R25" s="207">
        <f>P25</f>
        <v>0</v>
      </c>
      <c r="S25" s="219"/>
      <c r="T25" s="207"/>
      <c r="U25" s="219"/>
      <c r="V25" s="207">
        <v>0.6</v>
      </c>
      <c r="W25" s="219" t="s">
        <v>251</v>
      </c>
      <c r="X25" s="207">
        <f>V25</f>
        <v>0.6</v>
      </c>
      <c r="Y25" s="219" t="s">
        <v>251</v>
      </c>
      <c r="Z25" s="207">
        <v>0.6</v>
      </c>
      <c r="AA25" s="219" t="s">
        <v>251</v>
      </c>
      <c r="AB25" s="207">
        <v>1</v>
      </c>
      <c r="AC25" s="219" t="s">
        <v>252</v>
      </c>
      <c r="AD25" s="207">
        <f>AB25</f>
        <v>1</v>
      </c>
      <c r="AE25" s="219" t="s">
        <v>252</v>
      </c>
      <c r="AF25" s="207">
        <v>1</v>
      </c>
      <c r="AG25" s="219" t="s">
        <v>252</v>
      </c>
      <c r="AH25" s="207">
        <v>5.95</v>
      </c>
      <c r="AI25" s="207">
        <f>AH25</f>
        <v>5.95</v>
      </c>
      <c r="AJ25" s="251">
        <f>AI25</f>
        <v>5.95</v>
      </c>
      <c r="AK25" s="252"/>
      <c r="AL25" s="207" t="s">
        <v>61</v>
      </c>
      <c r="AM25" s="207" t="s">
        <v>253</v>
      </c>
      <c r="AN25" s="252" t="s">
        <v>176</v>
      </c>
    </row>
    <row r="26" spans="1:40" ht="187.2" x14ac:dyDescent="0.25">
      <c r="A26" s="219">
        <v>24</v>
      </c>
      <c r="B26" s="238">
        <v>20212145028</v>
      </c>
      <c r="C26" s="207" t="s">
        <v>40</v>
      </c>
      <c r="D26" s="219" t="s">
        <v>110</v>
      </c>
      <c r="E26" s="219" t="s">
        <v>254</v>
      </c>
      <c r="F26" s="207">
        <v>19303032708</v>
      </c>
      <c r="G26" s="219" t="s">
        <v>128</v>
      </c>
      <c r="H26" s="207" t="s">
        <v>44</v>
      </c>
      <c r="I26" s="207" t="s">
        <v>45</v>
      </c>
      <c r="J26" s="207">
        <v>4.25</v>
      </c>
      <c r="K26" s="13" t="s">
        <v>255</v>
      </c>
      <c r="L26" s="207">
        <v>4.25</v>
      </c>
      <c r="M26" s="13" t="s">
        <v>255</v>
      </c>
      <c r="N26" s="207">
        <v>4.25</v>
      </c>
      <c r="O26" s="13" t="s">
        <v>255</v>
      </c>
      <c r="P26" s="207">
        <v>0</v>
      </c>
      <c r="Q26" s="219" t="s">
        <v>148</v>
      </c>
      <c r="R26" s="207">
        <v>0</v>
      </c>
      <c r="S26" s="219" t="s">
        <v>148</v>
      </c>
      <c r="T26" s="207">
        <v>0</v>
      </c>
      <c r="U26" s="219" t="s">
        <v>148</v>
      </c>
      <c r="V26" s="207">
        <v>1.2</v>
      </c>
      <c r="W26" s="219" t="s">
        <v>256</v>
      </c>
      <c r="X26" s="207">
        <v>1.2</v>
      </c>
      <c r="Y26" s="219" t="s">
        <v>256</v>
      </c>
      <c r="Z26" s="207">
        <v>0.6</v>
      </c>
      <c r="AA26" s="219" t="s">
        <v>257</v>
      </c>
      <c r="AB26" s="207">
        <v>1</v>
      </c>
      <c r="AC26" s="219" t="s">
        <v>258</v>
      </c>
      <c r="AD26" s="207">
        <v>1</v>
      </c>
      <c r="AE26" s="219" t="s">
        <v>258</v>
      </c>
      <c r="AF26" s="207">
        <v>1</v>
      </c>
      <c r="AG26" s="219" t="s">
        <v>258</v>
      </c>
      <c r="AH26" s="207">
        <v>6.45</v>
      </c>
      <c r="AI26" s="207">
        <v>6.45</v>
      </c>
      <c r="AJ26" s="251">
        <v>5.85</v>
      </c>
      <c r="AK26" s="252" t="s">
        <v>259</v>
      </c>
      <c r="AL26" s="207" t="s">
        <v>78</v>
      </c>
      <c r="AM26" s="207" t="s">
        <v>119</v>
      </c>
      <c r="AN26" s="252" t="s">
        <v>176</v>
      </c>
    </row>
    <row r="27" spans="1:40" ht="156" x14ac:dyDescent="0.25">
      <c r="A27" s="219">
        <v>25</v>
      </c>
      <c r="B27" s="238">
        <v>20212145041</v>
      </c>
      <c r="C27" s="207" t="s">
        <v>40</v>
      </c>
      <c r="D27" s="219" t="s">
        <v>70</v>
      </c>
      <c r="E27" s="219" t="s">
        <v>260</v>
      </c>
      <c r="F27" s="207">
        <v>13184809600</v>
      </c>
      <c r="G27" s="219" t="s">
        <v>261</v>
      </c>
      <c r="H27" s="207" t="s">
        <v>44</v>
      </c>
      <c r="I27" s="207" t="s">
        <v>45</v>
      </c>
      <c r="J27" s="207" t="s">
        <v>262</v>
      </c>
      <c r="K27" s="13" t="s">
        <v>263</v>
      </c>
      <c r="L27" s="207" t="s">
        <v>264</v>
      </c>
      <c r="M27" s="13">
        <v>4.55</v>
      </c>
      <c r="N27" s="207"/>
      <c r="O27" s="13"/>
      <c r="P27" s="207">
        <v>0</v>
      </c>
      <c r="Q27" s="219"/>
      <c r="R27" s="207"/>
      <c r="S27" s="219"/>
      <c r="T27" s="207"/>
      <c r="U27" s="219"/>
      <c r="V27" s="207" t="s">
        <v>199</v>
      </c>
      <c r="W27" s="219" t="s">
        <v>265</v>
      </c>
      <c r="X27" s="207"/>
      <c r="Y27" s="219"/>
      <c r="Z27" s="207"/>
      <c r="AA27" s="219"/>
      <c r="AB27" s="207" t="s">
        <v>266</v>
      </c>
      <c r="AC27" s="219" t="s">
        <v>267</v>
      </c>
      <c r="AD27" s="207" t="s">
        <v>268</v>
      </c>
      <c r="AE27" s="219">
        <v>1</v>
      </c>
      <c r="AF27" s="207"/>
      <c r="AG27" s="219"/>
      <c r="AH27" s="207" t="s">
        <v>269</v>
      </c>
      <c r="AI27" s="207">
        <v>5.75</v>
      </c>
      <c r="AJ27" s="251">
        <v>5.75</v>
      </c>
      <c r="AK27" s="252"/>
      <c r="AL27" s="207" t="s">
        <v>78</v>
      </c>
      <c r="AM27" s="207" t="s">
        <v>50</v>
      </c>
      <c r="AN27" s="252" t="s">
        <v>176</v>
      </c>
    </row>
    <row r="28" spans="1:40" ht="187.2" x14ac:dyDescent="0.25">
      <c r="A28" s="219">
        <v>26</v>
      </c>
      <c r="B28" s="238">
        <v>20212145022</v>
      </c>
      <c r="C28" s="207" t="s">
        <v>40</v>
      </c>
      <c r="D28" s="219" t="s">
        <v>110</v>
      </c>
      <c r="E28" s="219" t="s">
        <v>270</v>
      </c>
      <c r="F28" s="207">
        <v>15765561207</v>
      </c>
      <c r="G28" s="219" t="s">
        <v>271</v>
      </c>
      <c r="H28" s="207" t="s">
        <v>44</v>
      </c>
      <c r="I28" s="207" t="s">
        <v>45</v>
      </c>
      <c r="J28" s="207">
        <v>3.45</v>
      </c>
      <c r="K28" s="13" t="s">
        <v>272</v>
      </c>
      <c r="L28" s="207">
        <v>3.45</v>
      </c>
      <c r="M28" s="13" t="s">
        <v>272</v>
      </c>
      <c r="N28" s="207">
        <v>3.45</v>
      </c>
      <c r="O28" s="13" t="s">
        <v>272</v>
      </c>
      <c r="P28" s="207">
        <v>0</v>
      </c>
      <c r="Q28" s="219" t="s">
        <v>148</v>
      </c>
      <c r="R28" s="207">
        <v>0</v>
      </c>
      <c r="S28" s="219" t="s">
        <v>148</v>
      </c>
      <c r="T28" s="207">
        <v>0</v>
      </c>
      <c r="U28" s="219" t="s">
        <v>148</v>
      </c>
      <c r="V28" s="207">
        <v>1.4</v>
      </c>
      <c r="W28" s="70" t="s">
        <v>273</v>
      </c>
      <c r="X28" s="207">
        <v>1.4</v>
      </c>
      <c r="Y28" s="70" t="s">
        <v>273</v>
      </c>
      <c r="Z28" s="207">
        <v>1</v>
      </c>
      <c r="AA28" s="219" t="s">
        <v>274</v>
      </c>
      <c r="AB28" s="207">
        <v>1</v>
      </c>
      <c r="AC28" s="219" t="s">
        <v>275</v>
      </c>
      <c r="AD28" s="207">
        <v>1</v>
      </c>
      <c r="AE28" s="219" t="s">
        <v>275</v>
      </c>
      <c r="AF28" s="207">
        <v>1</v>
      </c>
      <c r="AG28" s="219" t="s">
        <v>275</v>
      </c>
      <c r="AH28" s="207">
        <v>5.85</v>
      </c>
      <c r="AI28" s="207">
        <v>5.85</v>
      </c>
      <c r="AJ28" s="251">
        <v>5.45</v>
      </c>
      <c r="AK28" s="252" t="s">
        <v>259</v>
      </c>
      <c r="AL28" s="207" t="s">
        <v>78</v>
      </c>
      <c r="AM28" s="207" t="s">
        <v>119</v>
      </c>
      <c r="AN28" s="252" t="s">
        <v>176</v>
      </c>
    </row>
    <row r="29" spans="1:40" ht="158.4" x14ac:dyDescent="0.25">
      <c r="A29" s="219">
        <v>27</v>
      </c>
      <c r="B29" s="238">
        <v>20212145039</v>
      </c>
      <c r="C29" s="207" t="s">
        <v>40</v>
      </c>
      <c r="D29" s="239" t="s">
        <v>245</v>
      </c>
      <c r="E29" s="219" t="s">
        <v>276</v>
      </c>
      <c r="F29" s="207" t="s">
        <v>277</v>
      </c>
      <c r="G29" s="219" t="s">
        <v>278</v>
      </c>
      <c r="H29" s="207" t="s">
        <v>44</v>
      </c>
      <c r="I29" s="207" t="s">
        <v>45</v>
      </c>
      <c r="J29" s="207">
        <v>3.55</v>
      </c>
      <c r="K29" s="13" t="s">
        <v>279</v>
      </c>
      <c r="L29" s="207">
        <f>J29</f>
        <v>3.55</v>
      </c>
      <c r="M29" s="13" t="s">
        <v>279</v>
      </c>
      <c r="N29" s="207">
        <v>3.55</v>
      </c>
      <c r="O29" s="13" t="s">
        <v>279</v>
      </c>
      <c r="P29" s="207">
        <v>0</v>
      </c>
      <c r="Q29" s="219" t="s">
        <v>250</v>
      </c>
      <c r="R29" s="207">
        <f>P29</f>
        <v>0</v>
      </c>
      <c r="S29" s="219"/>
      <c r="T29" s="207"/>
      <c r="U29" s="219"/>
      <c r="V29" s="207">
        <v>0.8</v>
      </c>
      <c r="W29" s="219" t="s">
        <v>280</v>
      </c>
      <c r="X29" s="207">
        <f>V29</f>
        <v>0.8</v>
      </c>
      <c r="Y29" s="219" t="s">
        <v>280</v>
      </c>
      <c r="Z29" s="207">
        <v>0.8</v>
      </c>
      <c r="AA29" s="219" t="s">
        <v>280</v>
      </c>
      <c r="AB29" s="207">
        <v>1</v>
      </c>
      <c r="AC29" s="219" t="s">
        <v>281</v>
      </c>
      <c r="AD29" s="207">
        <f>AB29</f>
        <v>1</v>
      </c>
      <c r="AE29" s="219" t="s">
        <v>281</v>
      </c>
      <c r="AF29" s="207">
        <v>1</v>
      </c>
      <c r="AG29" s="219" t="s">
        <v>281</v>
      </c>
      <c r="AH29" s="207">
        <v>5.35</v>
      </c>
      <c r="AI29" s="207">
        <f>AH29</f>
        <v>5.35</v>
      </c>
      <c r="AJ29" s="251">
        <f>AI29</f>
        <v>5.35</v>
      </c>
      <c r="AK29" s="252"/>
      <c r="AL29" s="207" t="s">
        <v>61</v>
      </c>
      <c r="AM29" s="207" t="s">
        <v>253</v>
      </c>
      <c r="AN29" s="252" t="s">
        <v>176</v>
      </c>
    </row>
    <row r="30" spans="1:40" ht="62.4" x14ac:dyDescent="0.25">
      <c r="A30" s="219">
        <v>28</v>
      </c>
      <c r="B30" s="238">
        <v>20212145042</v>
      </c>
      <c r="C30" s="207" t="s">
        <v>40</v>
      </c>
      <c r="D30" s="219" t="s">
        <v>156</v>
      </c>
      <c r="E30" s="219" t="s">
        <v>282</v>
      </c>
      <c r="F30" s="207">
        <v>17820593218</v>
      </c>
      <c r="G30" s="219" t="s">
        <v>283</v>
      </c>
      <c r="H30" s="207" t="s">
        <v>44</v>
      </c>
      <c r="I30" s="207" t="s">
        <v>45</v>
      </c>
      <c r="J30" s="207">
        <v>5.75</v>
      </c>
      <c r="K30" s="13" t="s">
        <v>284</v>
      </c>
      <c r="L30" s="207">
        <v>4.75</v>
      </c>
      <c r="M30" s="13" t="s">
        <v>285</v>
      </c>
      <c r="N30" s="207">
        <v>4.75</v>
      </c>
      <c r="O30" s="13" t="s">
        <v>286</v>
      </c>
      <c r="P30" s="207">
        <v>0</v>
      </c>
      <c r="Q30" s="219">
        <v>0</v>
      </c>
      <c r="R30" s="207">
        <v>0</v>
      </c>
      <c r="S30" s="219">
        <v>0</v>
      </c>
      <c r="T30" s="207">
        <v>0</v>
      </c>
      <c r="U30" s="219">
        <v>0</v>
      </c>
      <c r="V30" s="207">
        <v>0</v>
      </c>
      <c r="W30" s="219">
        <v>0</v>
      </c>
      <c r="X30" s="207">
        <v>0</v>
      </c>
      <c r="Y30" s="219">
        <v>0</v>
      </c>
      <c r="Z30" s="207">
        <v>0</v>
      </c>
      <c r="AA30" s="219">
        <v>0</v>
      </c>
      <c r="AB30" s="207">
        <v>0.4</v>
      </c>
      <c r="AC30" s="219" t="s">
        <v>287</v>
      </c>
      <c r="AD30" s="207">
        <v>0.4</v>
      </c>
      <c r="AE30" s="219" t="s">
        <v>288</v>
      </c>
      <c r="AF30" s="207">
        <v>0.4</v>
      </c>
      <c r="AG30" s="219" t="s">
        <v>289</v>
      </c>
      <c r="AH30" s="207">
        <v>6.15</v>
      </c>
      <c r="AI30" s="207">
        <f>L30+R30+X30+AD30</f>
        <v>5.15</v>
      </c>
      <c r="AJ30" s="251">
        <f>L30+R30+X30+AD30</f>
        <v>5.15</v>
      </c>
      <c r="AK30" s="252"/>
      <c r="AL30" s="207" t="s">
        <v>51</v>
      </c>
      <c r="AM30" s="207" t="s">
        <v>50</v>
      </c>
      <c r="AN30" s="252" t="s">
        <v>176</v>
      </c>
    </row>
    <row r="31" spans="1:40" ht="109.2" x14ac:dyDescent="0.25">
      <c r="A31" s="219">
        <v>29</v>
      </c>
      <c r="B31" s="238">
        <v>20212145019</v>
      </c>
      <c r="C31" s="207" t="s">
        <v>40</v>
      </c>
      <c r="D31" s="219" t="s">
        <v>142</v>
      </c>
      <c r="E31" s="219" t="s">
        <v>290</v>
      </c>
      <c r="F31" s="207">
        <v>17674130150</v>
      </c>
      <c r="G31" s="219" t="s">
        <v>290</v>
      </c>
      <c r="H31" s="207" t="s">
        <v>44</v>
      </c>
      <c r="I31" s="207" t="s">
        <v>45</v>
      </c>
      <c r="J31" s="207" t="s">
        <v>291</v>
      </c>
      <c r="K31" s="13" t="s">
        <v>292</v>
      </c>
      <c r="L31" s="207">
        <v>3.35</v>
      </c>
      <c r="M31" s="13" t="s">
        <v>293</v>
      </c>
      <c r="N31" s="207">
        <v>3.35</v>
      </c>
      <c r="O31" s="13" t="s">
        <v>293</v>
      </c>
      <c r="P31" s="207">
        <v>0</v>
      </c>
      <c r="Q31" s="219" t="s">
        <v>148</v>
      </c>
      <c r="R31" s="207">
        <v>0</v>
      </c>
      <c r="S31" s="219" t="s">
        <v>148</v>
      </c>
      <c r="T31" s="207"/>
      <c r="U31" s="219"/>
      <c r="V31" s="207" t="s">
        <v>199</v>
      </c>
      <c r="W31" s="219" t="s">
        <v>294</v>
      </c>
      <c r="X31" s="207">
        <v>1</v>
      </c>
      <c r="Y31" s="219" t="s">
        <v>295</v>
      </c>
      <c r="Z31" s="207">
        <v>1</v>
      </c>
      <c r="AA31" s="219" t="s">
        <v>295</v>
      </c>
      <c r="AB31" s="207" t="s">
        <v>117</v>
      </c>
      <c r="AC31" s="219" t="s">
        <v>296</v>
      </c>
      <c r="AD31" s="207">
        <v>0.8</v>
      </c>
      <c r="AE31" s="219" t="s">
        <v>296</v>
      </c>
      <c r="AF31" s="207">
        <v>0.8</v>
      </c>
      <c r="AG31" s="219" t="s">
        <v>296</v>
      </c>
      <c r="AH31" s="207" t="s">
        <v>297</v>
      </c>
      <c r="AI31" s="207">
        <f>L31+R31+X31+AD31</f>
        <v>5.1499999999999995</v>
      </c>
      <c r="AJ31" s="251">
        <v>5.15</v>
      </c>
      <c r="AK31" s="252"/>
      <c r="AL31" s="207" t="s">
        <v>205</v>
      </c>
      <c r="AM31" s="207" t="s">
        <v>155</v>
      </c>
      <c r="AN31" s="252" t="s">
        <v>176</v>
      </c>
    </row>
    <row r="32" spans="1:40" ht="144" x14ac:dyDescent="0.25">
      <c r="A32" s="219">
        <v>30</v>
      </c>
      <c r="B32" s="238">
        <v>20212145020</v>
      </c>
      <c r="C32" s="207" t="s">
        <v>40</v>
      </c>
      <c r="D32" s="219" t="s">
        <v>70</v>
      </c>
      <c r="E32" s="219" t="s">
        <v>298</v>
      </c>
      <c r="F32" s="207">
        <v>17363917433</v>
      </c>
      <c r="G32" s="219" t="s">
        <v>299</v>
      </c>
      <c r="H32" s="207" t="s">
        <v>44</v>
      </c>
      <c r="I32" s="207" t="s">
        <v>45</v>
      </c>
      <c r="J32" s="207">
        <v>1.1499999999999999</v>
      </c>
      <c r="K32" s="13" t="s">
        <v>300</v>
      </c>
      <c r="L32" s="207" t="s">
        <v>301</v>
      </c>
      <c r="M32" s="13">
        <v>1.35</v>
      </c>
      <c r="N32" s="207"/>
      <c r="O32" s="13"/>
      <c r="P32" s="207">
        <v>0</v>
      </c>
      <c r="Q32" s="219"/>
      <c r="R32" s="207"/>
      <c r="S32" s="219"/>
      <c r="T32" s="207"/>
      <c r="U32" s="219"/>
      <c r="V32" s="207">
        <v>8</v>
      </c>
      <c r="W32" s="219" t="s">
        <v>302</v>
      </c>
      <c r="X32" s="207" t="s">
        <v>303</v>
      </c>
      <c r="Y32" s="219">
        <v>2.9</v>
      </c>
      <c r="Z32" s="207"/>
      <c r="AA32" s="219"/>
      <c r="AB32" s="207">
        <v>0.8</v>
      </c>
      <c r="AC32" s="219" t="s">
        <v>304</v>
      </c>
      <c r="AD32" s="207"/>
      <c r="AE32" s="219"/>
      <c r="AF32" s="207"/>
      <c r="AG32" s="219"/>
      <c r="AH32" s="207" t="s">
        <v>305</v>
      </c>
      <c r="AI32" s="207">
        <v>5.05</v>
      </c>
      <c r="AJ32" s="251">
        <v>5.05</v>
      </c>
      <c r="AK32" s="252"/>
      <c r="AL32" s="207" t="s">
        <v>78</v>
      </c>
      <c r="AM32" s="207" t="s">
        <v>50</v>
      </c>
      <c r="AN32" s="252" t="s">
        <v>176</v>
      </c>
    </row>
    <row r="33" spans="1:40" ht="72" x14ac:dyDescent="0.25">
      <c r="A33" s="219">
        <v>31</v>
      </c>
      <c r="B33" s="238">
        <v>20212145018</v>
      </c>
      <c r="C33" s="207" t="s">
        <v>40</v>
      </c>
      <c r="D33" s="219" t="s">
        <v>88</v>
      </c>
      <c r="E33" s="219" t="s">
        <v>306</v>
      </c>
      <c r="F33" s="207">
        <v>18790273729</v>
      </c>
      <c r="G33" s="219" t="s">
        <v>121</v>
      </c>
      <c r="H33" s="207" t="s">
        <v>44</v>
      </c>
      <c r="I33" s="207" t="s">
        <v>45</v>
      </c>
      <c r="J33" s="207">
        <v>0.6</v>
      </c>
      <c r="K33" s="13" t="s">
        <v>307</v>
      </c>
      <c r="L33" s="207">
        <v>0.65</v>
      </c>
      <c r="M33" s="13" t="s">
        <v>308</v>
      </c>
      <c r="N33" s="207">
        <v>0.65</v>
      </c>
      <c r="O33" s="13" t="s">
        <v>308</v>
      </c>
      <c r="P33" s="207">
        <v>0</v>
      </c>
      <c r="Q33" s="219">
        <v>0</v>
      </c>
      <c r="R33" s="207">
        <v>0</v>
      </c>
      <c r="S33" s="219">
        <v>0</v>
      </c>
      <c r="T33" s="207">
        <v>0</v>
      </c>
      <c r="U33" s="219">
        <v>0</v>
      </c>
      <c r="V33" s="207">
        <v>4</v>
      </c>
      <c r="W33" s="219" t="s">
        <v>309</v>
      </c>
      <c r="X33" s="207">
        <v>4</v>
      </c>
      <c r="Y33" s="219" t="s">
        <v>309</v>
      </c>
      <c r="Z33" s="207">
        <v>4</v>
      </c>
      <c r="AA33" s="219" t="s">
        <v>309</v>
      </c>
      <c r="AB33" s="207">
        <v>0.4</v>
      </c>
      <c r="AC33" s="219" t="s">
        <v>310</v>
      </c>
      <c r="AD33" s="207">
        <v>0.4</v>
      </c>
      <c r="AE33" s="219" t="s">
        <v>310</v>
      </c>
      <c r="AF33" s="207">
        <v>0.4</v>
      </c>
      <c r="AG33" s="219" t="s">
        <v>310</v>
      </c>
      <c r="AH33" s="207">
        <v>5</v>
      </c>
      <c r="AI33" s="207">
        <v>5.05</v>
      </c>
      <c r="AJ33" s="251">
        <v>5.05</v>
      </c>
      <c r="AK33" s="252" t="s">
        <v>311</v>
      </c>
      <c r="AL33" s="207" t="s">
        <v>96</v>
      </c>
      <c r="AM33" s="207" t="s">
        <v>97</v>
      </c>
      <c r="AN33" s="252" t="s">
        <v>176</v>
      </c>
    </row>
    <row r="34" spans="1:40" ht="124.8" x14ac:dyDescent="0.25">
      <c r="A34" s="219">
        <v>32</v>
      </c>
      <c r="B34" s="238">
        <v>20212145017</v>
      </c>
      <c r="C34" s="207" t="s">
        <v>40</v>
      </c>
      <c r="D34" s="219" t="s">
        <v>110</v>
      </c>
      <c r="E34" s="219" t="s">
        <v>312</v>
      </c>
      <c r="F34" s="207">
        <v>19878880404</v>
      </c>
      <c r="G34" s="219" t="s">
        <v>112</v>
      </c>
      <c r="H34" s="207" t="s">
        <v>44</v>
      </c>
      <c r="I34" s="207" t="s">
        <v>45</v>
      </c>
      <c r="J34" s="207">
        <v>2.85</v>
      </c>
      <c r="K34" s="13" t="s">
        <v>313</v>
      </c>
      <c r="L34" s="207">
        <v>2.85</v>
      </c>
      <c r="M34" s="13" t="s">
        <v>313</v>
      </c>
      <c r="N34" s="207">
        <v>2.85</v>
      </c>
      <c r="O34" s="13" t="s">
        <v>313</v>
      </c>
      <c r="P34" s="207">
        <v>0</v>
      </c>
      <c r="Q34" s="219" t="s">
        <v>148</v>
      </c>
      <c r="R34" s="207">
        <v>0</v>
      </c>
      <c r="S34" s="219" t="s">
        <v>148</v>
      </c>
      <c r="T34" s="207">
        <v>0</v>
      </c>
      <c r="U34" s="219" t="s">
        <v>148</v>
      </c>
      <c r="V34" s="207">
        <v>0.6</v>
      </c>
      <c r="W34" s="70" t="s">
        <v>314</v>
      </c>
      <c r="X34" s="207">
        <v>0.6</v>
      </c>
      <c r="Y34" s="70" t="s">
        <v>314</v>
      </c>
      <c r="Z34" s="207">
        <v>0.6</v>
      </c>
      <c r="AA34" s="70" t="s">
        <v>314</v>
      </c>
      <c r="AB34" s="207">
        <v>2</v>
      </c>
      <c r="AC34" s="70" t="s">
        <v>315</v>
      </c>
      <c r="AD34" s="207">
        <v>1.6</v>
      </c>
      <c r="AE34" s="219" t="s">
        <v>316</v>
      </c>
      <c r="AF34" s="207">
        <v>1.5</v>
      </c>
      <c r="AG34" s="219" t="s">
        <v>317</v>
      </c>
      <c r="AH34" s="207">
        <v>5.45</v>
      </c>
      <c r="AI34" s="207">
        <v>5.05</v>
      </c>
      <c r="AJ34" s="251">
        <v>4.95</v>
      </c>
      <c r="AK34" s="252"/>
      <c r="AL34" s="207" t="s">
        <v>78</v>
      </c>
      <c r="AM34" s="207" t="s">
        <v>119</v>
      </c>
      <c r="AN34" s="252" t="s">
        <v>176</v>
      </c>
    </row>
    <row r="35" spans="1:40" ht="129.6" x14ac:dyDescent="0.25">
      <c r="A35" s="219">
        <v>33</v>
      </c>
      <c r="B35" s="238">
        <v>20212145010</v>
      </c>
      <c r="C35" s="207" t="s">
        <v>40</v>
      </c>
      <c r="D35" s="219" t="s">
        <v>88</v>
      </c>
      <c r="E35" s="219" t="s">
        <v>318</v>
      </c>
      <c r="F35" s="207">
        <v>15823348865</v>
      </c>
      <c r="G35" s="219" t="s">
        <v>319</v>
      </c>
      <c r="H35" s="207" t="s">
        <v>44</v>
      </c>
      <c r="I35" s="207" t="s">
        <v>45</v>
      </c>
      <c r="J35" s="207">
        <v>1.45</v>
      </c>
      <c r="K35" s="13" t="s">
        <v>320</v>
      </c>
      <c r="L35" s="207">
        <v>1.45</v>
      </c>
      <c r="M35" s="13" t="s">
        <v>320</v>
      </c>
      <c r="N35" s="207">
        <v>1.25</v>
      </c>
      <c r="O35" s="13" t="s">
        <v>321</v>
      </c>
      <c r="P35" s="207">
        <v>0</v>
      </c>
      <c r="Q35" s="219">
        <v>0</v>
      </c>
      <c r="R35" s="207">
        <v>0</v>
      </c>
      <c r="S35" s="219">
        <v>0</v>
      </c>
      <c r="T35" s="207"/>
      <c r="U35" s="219"/>
      <c r="V35" s="207">
        <v>0.4</v>
      </c>
      <c r="W35" s="219" t="s">
        <v>322</v>
      </c>
      <c r="X35" s="207">
        <v>0.4</v>
      </c>
      <c r="Y35" s="219" t="s">
        <v>322</v>
      </c>
      <c r="Z35" s="207">
        <v>0.4</v>
      </c>
      <c r="AA35" s="219" t="s">
        <v>322</v>
      </c>
      <c r="AB35" s="207">
        <v>3.2</v>
      </c>
      <c r="AC35" s="219" t="s">
        <v>323</v>
      </c>
      <c r="AD35" s="207">
        <v>3.2</v>
      </c>
      <c r="AE35" s="219" t="s">
        <v>323</v>
      </c>
      <c r="AF35" s="207">
        <v>3.2</v>
      </c>
      <c r="AG35" s="219" t="s">
        <v>323</v>
      </c>
      <c r="AH35" s="207">
        <v>5.05</v>
      </c>
      <c r="AI35" s="207">
        <v>5.05</v>
      </c>
      <c r="AJ35" s="251">
        <v>4.8499999999999996</v>
      </c>
      <c r="AK35" s="252" t="s">
        <v>324</v>
      </c>
      <c r="AL35" s="207" t="s">
        <v>96</v>
      </c>
      <c r="AM35" s="207" t="s">
        <v>97</v>
      </c>
      <c r="AN35" s="252" t="s">
        <v>176</v>
      </c>
    </row>
    <row r="36" spans="1:40" ht="193.2" x14ac:dyDescent="0.25">
      <c r="A36" s="219">
        <v>34</v>
      </c>
      <c r="B36" s="238">
        <v>20212145062</v>
      </c>
      <c r="C36" s="207" t="s">
        <v>40</v>
      </c>
      <c r="D36" s="207" t="s">
        <v>54</v>
      </c>
      <c r="E36" s="207" t="s">
        <v>325</v>
      </c>
      <c r="F36" s="207">
        <v>13435554678</v>
      </c>
      <c r="G36" s="219" t="s">
        <v>326</v>
      </c>
      <c r="H36" s="207" t="s">
        <v>44</v>
      </c>
      <c r="I36" s="207" t="s">
        <v>45</v>
      </c>
      <c r="J36" s="207">
        <v>1.45</v>
      </c>
      <c r="K36" s="13"/>
      <c r="L36" s="207">
        <v>1.45</v>
      </c>
      <c r="M36" s="13" t="s">
        <v>327</v>
      </c>
      <c r="N36" s="207">
        <v>1.45</v>
      </c>
      <c r="O36" s="207" t="s">
        <v>328</v>
      </c>
      <c r="P36" s="207"/>
      <c r="Q36" s="219"/>
      <c r="R36" s="207"/>
      <c r="S36" s="219"/>
      <c r="T36" s="207"/>
      <c r="U36" s="219"/>
      <c r="V36" s="207"/>
      <c r="W36" s="219"/>
      <c r="X36" s="207">
        <f>V36</f>
        <v>0</v>
      </c>
      <c r="Y36" s="219" t="s">
        <v>329</v>
      </c>
      <c r="Z36" s="207">
        <v>0.8</v>
      </c>
      <c r="AA36" s="219" t="s">
        <v>329</v>
      </c>
      <c r="AB36" s="207"/>
      <c r="AC36" s="219"/>
      <c r="AD36" s="207">
        <v>2.4</v>
      </c>
      <c r="AE36" s="219" t="s">
        <v>330</v>
      </c>
      <c r="AF36" s="207">
        <v>2.4</v>
      </c>
      <c r="AG36" s="219" t="s">
        <v>330</v>
      </c>
      <c r="AH36" s="207"/>
      <c r="AI36" s="207">
        <v>4.6500000000000004</v>
      </c>
      <c r="AJ36" s="251">
        <v>4.6500000000000004</v>
      </c>
      <c r="AK36" s="252"/>
      <c r="AL36" s="207" t="s">
        <v>61</v>
      </c>
      <c r="AM36" s="207" t="s">
        <v>62</v>
      </c>
      <c r="AN36" s="252" t="s">
        <v>176</v>
      </c>
    </row>
    <row r="37" spans="1:40" ht="171.6" x14ac:dyDescent="0.25">
      <c r="A37" s="219">
        <v>35</v>
      </c>
      <c r="B37" s="238">
        <v>20212145058</v>
      </c>
      <c r="C37" s="207" t="s">
        <v>40</v>
      </c>
      <c r="D37" s="219" t="s">
        <v>70</v>
      </c>
      <c r="E37" s="219" t="s">
        <v>331</v>
      </c>
      <c r="F37" s="207">
        <v>15506431575</v>
      </c>
      <c r="G37" s="219" t="s">
        <v>332</v>
      </c>
      <c r="H37" s="207" t="s">
        <v>44</v>
      </c>
      <c r="I37" s="207" t="s">
        <v>45</v>
      </c>
      <c r="J37" s="207" t="s">
        <v>333</v>
      </c>
      <c r="K37" s="13" t="s">
        <v>334</v>
      </c>
      <c r="L37" s="207"/>
      <c r="M37" s="13"/>
      <c r="N37" s="207"/>
      <c r="O37" s="13"/>
      <c r="P37" s="207">
        <v>0</v>
      </c>
      <c r="Q37" s="219"/>
      <c r="R37" s="207"/>
      <c r="S37" s="219"/>
      <c r="T37" s="207"/>
      <c r="U37" s="219"/>
      <c r="V37" s="207" t="s">
        <v>222</v>
      </c>
      <c r="W37" s="219" t="s">
        <v>335</v>
      </c>
      <c r="X37" s="207"/>
      <c r="Y37" s="219"/>
      <c r="Z37" s="207"/>
      <c r="AA37" s="219"/>
      <c r="AB37" s="207" t="s">
        <v>220</v>
      </c>
      <c r="AC37" s="219" t="s">
        <v>336</v>
      </c>
      <c r="AD37" s="207"/>
      <c r="AE37" s="219"/>
      <c r="AF37" s="207"/>
      <c r="AG37" s="219"/>
      <c r="AH37" s="207" t="s">
        <v>337</v>
      </c>
      <c r="AI37" s="207"/>
      <c r="AJ37" s="251">
        <v>4.3499999999999996</v>
      </c>
      <c r="AK37" s="252"/>
      <c r="AL37" s="207" t="s">
        <v>78</v>
      </c>
      <c r="AM37" s="207" t="s">
        <v>50</v>
      </c>
      <c r="AN37" s="252" t="s">
        <v>176</v>
      </c>
    </row>
    <row r="38" spans="1:40" ht="86.4" x14ac:dyDescent="0.25">
      <c r="A38" s="219">
        <v>36</v>
      </c>
      <c r="B38" s="238">
        <v>20212145056</v>
      </c>
      <c r="C38" s="207" t="s">
        <v>40</v>
      </c>
      <c r="D38" s="219" t="s">
        <v>156</v>
      </c>
      <c r="E38" s="219" t="s">
        <v>338</v>
      </c>
      <c r="F38" s="207">
        <v>15236945214</v>
      </c>
      <c r="G38" s="219" t="s">
        <v>283</v>
      </c>
      <c r="H38" s="207" t="s">
        <v>44</v>
      </c>
      <c r="I38" s="207" t="s">
        <v>45</v>
      </c>
      <c r="J38" s="207">
        <v>3.15</v>
      </c>
      <c r="K38" s="13" t="s">
        <v>339</v>
      </c>
      <c r="L38" s="207">
        <v>3.15</v>
      </c>
      <c r="M38" s="13" t="s">
        <v>339</v>
      </c>
      <c r="N38" s="207">
        <v>3.15</v>
      </c>
      <c r="O38" s="13" t="s">
        <v>339</v>
      </c>
      <c r="P38" s="207">
        <v>0</v>
      </c>
      <c r="Q38" s="219">
        <v>0</v>
      </c>
      <c r="R38" s="207">
        <v>0</v>
      </c>
      <c r="S38" s="219">
        <v>0</v>
      </c>
      <c r="T38" s="207">
        <v>0</v>
      </c>
      <c r="U38" s="219">
        <v>0</v>
      </c>
      <c r="V38" s="207">
        <v>0.6</v>
      </c>
      <c r="W38" s="219" t="s">
        <v>340</v>
      </c>
      <c r="X38" s="207">
        <v>0.6</v>
      </c>
      <c r="Y38" s="219" t="s">
        <v>340</v>
      </c>
      <c r="Z38" s="207">
        <v>0.6</v>
      </c>
      <c r="AA38" s="219" t="s">
        <v>340</v>
      </c>
      <c r="AB38" s="207">
        <v>0.4</v>
      </c>
      <c r="AC38" s="219" t="s">
        <v>341</v>
      </c>
      <c r="AD38" s="207">
        <v>0.4</v>
      </c>
      <c r="AE38" s="219" t="s">
        <v>342</v>
      </c>
      <c r="AF38" s="207">
        <v>0.4</v>
      </c>
      <c r="AG38" s="219" t="s">
        <v>343</v>
      </c>
      <c r="AH38" s="207">
        <v>4.1500000000000004</v>
      </c>
      <c r="AI38" s="207">
        <f>L38+R38+X38+AD38</f>
        <v>4.1500000000000004</v>
      </c>
      <c r="AJ38" s="251">
        <f>L38+R38+X38+AD38</f>
        <v>4.1500000000000004</v>
      </c>
      <c r="AK38" s="252"/>
      <c r="AL38" s="207" t="s">
        <v>51</v>
      </c>
      <c r="AM38" s="207" t="s">
        <v>50</v>
      </c>
      <c r="AN38" s="252" t="s">
        <v>176</v>
      </c>
    </row>
    <row r="39" spans="1:40" ht="72" x14ac:dyDescent="0.25">
      <c r="A39" s="219">
        <v>37</v>
      </c>
      <c r="B39" s="238">
        <v>20212047006</v>
      </c>
      <c r="C39" s="207" t="s">
        <v>87</v>
      </c>
      <c r="D39" s="219" t="s">
        <v>142</v>
      </c>
      <c r="E39" s="219" t="s">
        <v>344</v>
      </c>
      <c r="F39" s="207">
        <v>18319640208</v>
      </c>
      <c r="G39" s="219" t="s">
        <v>344</v>
      </c>
      <c r="H39" s="207" t="s">
        <v>44</v>
      </c>
      <c r="I39" s="207" t="s">
        <v>45</v>
      </c>
      <c r="J39" s="207" t="s">
        <v>202</v>
      </c>
      <c r="K39" s="13" t="s">
        <v>345</v>
      </c>
      <c r="L39" s="207">
        <v>2.7</v>
      </c>
      <c r="M39" s="13" t="s">
        <v>346</v>
      </c>
      <c r="N39" s="207">
        <v>2.7</v>
      </c>
      <c r="O39" s="13" t="s">
        <v>346</v>
      </c>
      <c r="P39" s="207">
        <v>0</v>
      </c>
      <c r="Q39" s="219" t="s">
        <v>148</v>
      </c>
      <c r="R39" s="207">
        <v>0</v>
      </c>
      <c r="S39" s="219" t="s">
        <v>148</v>
      </c>
      <c r="T39" s="207"/>
      <c r="U39" s="219"/>
      <c r="V39" s="207" t="s">
        <v>347</v>
      </c>
      <c r="W39" s="219" t="s">
        <v>148</v>
      </c>
      <c r="X39" s="207">
        <v>0.4</v>
      </c>
      <c r="Y39" s="219" t="s">
        <v>348</v>
      </c>
      <c r="Z39" s="207">
        <v>0.4</v>
      </c>
      <c r="AA39" s="219" t="s">
        <v>348</v>
      </c>
      <c r="AB39" s="207">
        <v>1</v>
      </c>
      <c r="AC39" s="219" t="s">
        <v>349</v>
      </c>
      <c r="AD39" s="207">
        <v>1</v>
      </c>
      <c r="AE39" s="219" t="s">
        <v>349</v>
      </c>
      <c r="AF39" s="207">
        <v>1</v>
      </c>
      <c r="AG39" s="219" t="s">
        <v>349</v>
      </c>
      <c r="AH39" s="207" t="s">
        <v>197</v>
      </c>
      <c r="AI39" s="207">
        <f>L39+R39+X39+AD39</f>
        <v>4.0999999999999996</v>
      </c>
      <c r="AJ39" s="251">
        <v>4.0999999999999996</v>
      </c>
      <c r="AK39" s="252"/>
      <c r="AL39" s="207" t="s">
        <v>205</v>
      </c>
      <c r="AM39" s="207" t="s">
        <v>96</v>
      </c>
      <c r="AN39" s="252" t="s">
        <v>176</v>
      </c>
    </row>
    <row r="40" spans="1:40" ht="201.6" x14ac:dyDescent="0.25">
      <c r="A40" s="219">
        <v>38</v>
      </c>
      <c r="B40" s="238">
        <v>20212145035</v>
      </c>
      <c r="C40" s="207" t="s">
        <v>40</v>
      </c>
      <c r="D40" s="219" t="s">
        <v>110</v>
      </c>
      <c r="E40" s="219" t="s">
        <v>350</v>
      </c>
      <c r="F40" s="207">
        <v>19303028320</v>
      </c>
      <c r="G40" s="219" t="s">
        <v>351</v>
      </c>
      <c r="H40" s="207" t="s">
        <v>44</v>
      </c>
      <c r="I40" s="207" t="s">
        <v>45</v>
      </c>
      <c r="J40" s="207">
        <v>2.4500000000000002</v>
      </c>
      <c r="K40" s="13" t="s">
        <v>352</v>
      </c>
      <c r="L40" s="207">
        <v>2.4500000000000002</v>
      </c>
      <c r="M40" s="13" t="s">
        <v>352</v>
      </c>
      <c r="N40" s="207">
        <v>2.4500000000000002</v>
      </c>
      <c r="O40" s="13" t="s">
        <v>352</v>
      </c>
      <c r="P40" s="207">
        <v>0</v>
      </c>
      <c r="Q40" s="219" t="s">
        <v>148</v>
      </c>
      <c r="R40" s="207">
        <v>0</v>
      </c>
      <c r="S40" s="219" t="s">
        <v>148</v>
      </c>
      <c r="T40" s="207">
        <v>0</v>
      </c>
      <c r="U40" s="219" t="s">
        <v>148</v>
      </c>
      <c r="V40" s="207">
        <v>0.4</v>
      </c>
      <c r="W40" s="219" t="s">
        <v>353</v>
      </c>
      <c r="X40" s="207">
        <v>0.4</v>
      </c>
      <c r="Y40" s="219" t="s">
        <v>353</v>
      </c>
      <c r="Z40" s="207">
        <v>0.4</v>
      </c>
      <c r="AA40" s="219" t="s">
        <v>353</v>
      </c>
      <c r="AB40" s="207">
        <v>1.4</v>
      </c>
      <c r="AC40" s="219" t="s">
        <v>354</v>
      </c>
      <c r="AD40" s="207">
        <v>1.4</v>
      </c>
      <c r="AE40" s="219" t="s">
        <v>355</v>
      </c>
      <c r="AF40" s="207">
        <v>1.4</v>
      </c>
      <c r="AG40" s="219" t="s">
        <v>355</v>
      </c>
      <c r="AH40" s="207">
        <v>4.25</v>
      </c>
      <c r="AI40" s="207">
        <v>4.05</v>
      </c>
      <c r="AJ40" s="251">
        <v>4.05</v>
      </c>
      <c r="AK40" s="252"/>
      <c r="AL40" s="207" t="s">
        <v>78</v>
      </c>
      <c r="AM40" s="207" t="s">
        <v>119</v>
      </c>
      <c r="AN40" s="252" t="s">
        <v>176</v>
      </c>
    </row>
    <row r="41" spans="1:40" ht="201.6" x14ac:dyDescent="0.25">
      <c r="A41" s="219">
        <v>39</v>
      </c>
      <c r="B41" s="238">
        <v>20212145024</v>
      </c>
      <c r="C41" s="207" t="s">
        <v>40</v>
      </c>
      <c r="D41" s="219" t="s">
        <v>41</v>
      </c>
      <c r="E41" s="219" t="s">
        <v>356</v>
      </c>
      <c r="F41" s="207">
        <v>18238684362</v>
      </c>
      <c r="G41" s="219" t="s">
        <v>357</v>
      </c>
      <c r="H41" s="207" t="s">
        <v>44</v>
      </c>
      <c r="I41" s="207" t="s">
        <v>45</v>
      </c>
      <c r="J41" s="207"/>
      <c r="K41" s="13"/>
      <c r="L41" s="207">
        <v>1.25</v>
      </c>
      <c r="M41" s="13" t="s">
        <v>358</v>
      </c>
      <c r="N41" s="207">
        <v>1.25</v>
      </c>
      <c r="O41" s="13" t="s">
        <v>358</v>
      </c>
      <c r="P41" s="207"/>
      <c r="Q41" s="219"/>
      <c r="R41" s="207"/>
      <c r="S41" s="219"/>
      <c r="T41" s="207"/>
      <c r="U41" s="219"/>
      <c r="V41" s="207"/>
      <c r="W41" s="219"/>
      <c r="X41" s="207">
        <v>1</v>
      </c>
      <c r="Y41" s="219" t="s">
        <v>359</v>
      </c>
      <c r="Z41" s="207">
        <v>0.8</v>
      </c>
      <c r="AA41" s="219" t="s">
        <v>360</v>
      </c>
      <c r="AB41" s="207"/>
      <c r="AC41" s="219"/>
      <c r="AD41" s="207">
        <v>2</v>
      </c>
      <c r="AE41" s="219" t="s">
        <v>361</v>
      </c>
      <c r="AF41" s="207">
        <v>2</v>
      </c>
      <c r="AG41" s="219" t="s">
        <v>361</v>
      </c>
      <c r="AH41" s="207">
        <v>4.25</v>
      </c>
      <c r="AI41" s="207"/>
      <c r="AJ41" s="251">
        <v>4.05</v>
      </c>
      <c r="AK41" s="252"/>
      <c r="AL41" s="207" t="s">
        <v>50</v>
      </c>
      <c r="AM41" s="207" t="s">
        <v>51</v>
      </c>
      <c r="AN41" s="252" t="s">
        <v>176</v>
      </c>
    </row>
    <row r="42" spans="1:40" ht="57.6" x14ac:dyDescent="0.25">
      <c r="A42" s="219">
        <v>40</v>
      </c>
      <c r="B42" s="238">
        <v>20212047008</v>
      </c>
      <c r="C42" s="207" t="s">
        <v>87</v>
      </c>
      <c r="D42" s="219" t="s">
        <v>156</v>
      </c>
      <c r="E42" s="219" t="s">
        <v>362</v>
      </c>
      <c r="F42" s="207">
        <v>13667638605</v>
      </c>
      <c r="G42" s="219" t="s">
        <v>363</v>
      </c>
      <c r="H42" s="207" t="s">
        <v>44</v>
      </c>
      <c r="I42" s="207" t="s">
        <v>45</v>
      </c>
      <c r="J42" s="207">
        <v>0.95</v>
      </c>
      <c r="K42" s="13" t="s">
        <v>364</v>
      </c>
      <c r="L42" s="207">
        <v>0.95</v>
      </c>
      <c r="M42" s="13" t="s">
        <v>364</v>
      </c>
      <c r="N42" s="207">
        <v>0.95</v>
      </c>
      <c r="O42" s="13" t="s">
        <v>364</v>
      </c>
      <c r="P42" s="207">
        <v>0</v>
      </c>
      <c r="Q42" s="219">
        <v>0</v>
      </c>
      <c r="R42" s="207">
        <v>0</v>
      </c>
      <c r="S42" s="219">
        <v>0</v>
      </c>
      <c r="T42" s="207">
        <v>0</v>
      </c>
      <c r="U42" s="219">
        <v>0</v>
      </c>
      <c r="V42" s="207">
        <v>3.2</v>
      </c>
      <c r="W42" s="219" t="s">
        <v>365</v>
      </c>
      <c r="X42" s="207">
        <v>3</v>
      </c>
      <c r="Y42" s="219" t="s">
        <v>366</v>
      </c>
      <c r="Z42" s="207">
        <v>3</v>
      </c>
      <c r="AA42" s="219" t="s">
        <v>367</v>
      </c>
      <c r="AB42" s="207">
        <v>0</v>
      </c>
      <c r="AC42" s="219">
        <v>0</v>
      </c>
      <c r="AD42" s="207">
        <v>0</v>
      </c>
      <c r="AE42" s="219"/>
      <c r="AF42" s="207">
        <v>0</v>
      </c>
      <c r="AG42" s="219">
        <v>0</v>
      </c>
      <c r="AH42" s="207">
        <v>4.1500000000000004</v>
      </c>
      <c r="AI42" s="207">
        <f>L42+R42+X42+AD42</f>
        <v>3.95</v>
      </c>
      <c r="AJ42" s="251">
        <f>L42+R42+X42+AD42</f>
        <v>3.95</v>
      </c>
      <c r="AK42" s="252"/>
      <c r="AL42" s="207" t="s">
        <v>51</v>
      </c>
      <c r="AM42" s="207" t="s">
        <v>50</v>
      </c>
      <c r="AN42" s="252" t="s">
        <v>176</v>
      </c>
    </row>
    <row r="43" spans="1:40" ht="144" x14ac:dyDescent="0.25">
      <c r="A43" s="219">
        <v>41</v>
      </c>
      <c r="B43" s="238">
        <v>20212145045</v>
      </c>
      <c r="C43" s="207" t="s">
        <v>40</v>
      </c>
      <c r="D43" s="239" t="s">
        <v>245</v>
      </c>
      <c r="E43" s="219" t="s">
        <v>368</v>
      </c>
      <c r="F43" s="207" t="s">
        <v>369</v>
      </c>
      <c r="G43" s="219" t="s">
        <v>370</v>
      </c>
      <c r="H43" s="207" t="s">
        <v>44</v>
      </c>
      <c r="I43" s="207" t="s">
        <v>45</v>
      </c>
      <c r="J43" s="207">
        <v>0.75</v>
      </c>
      <c r="K43" s="13" t="s">
        <v>371</v>
      </c>
      <c r="L43" s="207">
        <f>J43</f>
        <v>0.75</v>
      </c>
      <c r="M43" s="13" t="s">
        <v>371</v>
      </c>
      <c r="N43" s="207">
        <v>0.75</v>
      </c>
      <c r="O43" s="13" t="s">
        <v>371</v>
      </c>
      <c r="P43" s="207">
        <v>0</v>
      </c>
      <c r="Q43" s="219" t="s">
        <v>250</v>
      </c>
      <c r="R43" s="207">
        <f>P43</f>
        <v>0</v>
      </c>
      <c r="S43" s="219"/>
      <c r="T43" s="207"/>
      <c r="U43" s="219"/>
      <c r="V43" s="207">
        <v>0</v>
      </c>
      <c r="W43" s="219" t="s">
        <v>148</v>
      </c>
      <c r="X43" s="207">
        <f>V43</f>
        <v>0</v>
      </c>
      <c r="Y43" s="219"/>
      <c r="Z43" s="207">
        <v>0</v>
      </c>
      <c r="AA43" s="219"/>
      <c r="AB43" s="207">
        <v>3.2</v>
      </c>
      <c r="AC43" s="219" t="s">
        <v>372</v>
      </c>
      <c r="AD43" s="207">
        <f>AB43</f>
        <v>3.2</v>
      </c>
      <c r="AE43" s="219" t="s">
        <v>372</v>
      </c>
      <c r="AF43" s="207">
        <v>3.2</v>
      </c>
      <c r="AG43" s="219" t="s">
        <v>372</v>
      </c>
      <c r="AH43" s="207">
        <v>3.95</v>
      </c>
      <c r="AI43" s="207">
        <f>AH43</f>
        <v>3.95</v>
      </c>
      <c r="AJ43" s="251">
        <f>AI43</f>
        <v>3.95</v>
      </c>
      <c r="AK43" s="252"/>
      <c r="AL43" s="207" t="s">
        <v>61</v>
      </c>
      <c r="AM43" s="207" t="s">
        <v>253</v>
      </c>
      <c r="AN43" s="252" t="s">
        <v>176</v>
      </c>
    </row>
    <row r="44" spans="1:40" ht="202.8" x14ac:dyDescent="0.25">
      <c r="A44" s="219">
        <v>42</v>
      </c>
      <c r="B44" s="238">
        <v>20212145009</v>
      </c>
      <c r="C44" s="207" t="s">
        <v>40</v>
      </c>
      <c r="D44" s="219" t="s">
        <v>70</v>
      </c>
      <c r="E44" s="219" t="s">
        <v>415</v>
      </c>
      <c r="F44" s="207">
        <v>17376762424</v>
      </c>
      <c r="G44" s="219" t="s">
        <v>135</v>
      </c>
      <c r="H44" s="207" t="s">
        <v>44</v>
      </c>
      <c r="I44" s="207" t="s">
        <v>45</v>
      </c>
      <c r="J44" s="207">
        <v>3.05</v>
      </c>
      <c r="K44" s="13" t="s">
        <v>416</v>
      </c>
      <c r="L44" s="207" t="s">
        <v>417</v>
      </c>
      <c r="M44" s="13">
        <v>1.75</v>
      </c>
      <c r="N44" s="207">
        <f>1.75</f>
        <v>1.75</v>
      </c>
      <c r="O44" s="13" t="s">
        <v>418</v>
      </c>
      <c r="P44" s="207">
        <v>0</v>
      </c>
      <c r="Q44" s="219"/>
      <c r="R44" s="207"/>
      <c r="S44" s="219"/>
      <c r="T44" s="207"/>
      <c r="U44" s="219"/>
      <c r="V44" s="207">
        <v>0.4</v>
      </c>
      <c r="W44" s="219" t="s">
        <v>419</v>
      </c>
      <c r="X44" s="252">
        <v>0.2</v>
      </c>
      <c r="Y44" s="207" t="s">
        <v>420</v>
      </c>
      <c r="Z44" s="207">
        <v>0.4</v>
      </c>
      <c r="AA44" s="219" t="s">
        <v>421</v>
      </c>
      <c r="AB44" s="207">
        <v>2.2999999999999998</v>
      </c>
      <c r="AC44" s="219" t="s">
        <v>422</v>
      </c>
      <c r="AD44" s="219">
        <v>0.8</v>
      </c>
      <c r="AE44" s="257"/>
      <c r="AF44" s="207">
        <v>1.8</v>
      </c>
      <c r="AG44" s="260" t="s">
        <v>3718</v>
      </c>
      <c r="AH44" s="252"/>
      <c r="AI44" s="252">
        <v>2.95</v>
      </c>
      <c r="AJ44" s="253">
        <f>SUM(AF44,Z44,M44)</f>
        <v>3.95</v>
      </c>
      <c r="AK44" s="252"/>
      <c r="AL44" s="207" t="s">
        <v>78</v>
      </c>
      <c r="AM44" s="207" t="s">
        <v>50</v>
      </c>
      <c r="AN44" s="252" t="s">
        <v>176</v>
      </c>
    </row>
    <row r="45" spans="1:40" ht="109.2" x14ac:dyDescent="0.25">
      <c r="A45" s="219">
        <v>43</v>
      </c>
      <c r="B45" s="238">
        <v>20212145043</v>
      </c>
      <c r="C45" s="207" t="s">
        <v>40</v>
      </c>
      <c r="D45" s="219" t="s">
        <v>142</v>
      </c>
      <c r="E45" s="219" t="s">
        <v>373</v>
      </c>
      <c r="F45" s="207">
        <v>13525083163</v>
      </c>
      <c r="G45" s="219" t="s">
        <v>374</v>
      </c>
      <c r="H45" s="207" t="s">
        <v>44</v>
      </c>
      <c r="I45" s="207" t="s">
        <v>45</v>
      </c>
      <c r="J45" s="207">
        <v>1.9</v>
      </c>
      <c r="K45" s="13" t="s">
        <v>375</v>
      </c>
      <c r="L45" s="207">
        <v>1.7</v>
      </c>
      <c r="M45" s="13" t="s">
        <v>376</v>
      </c>
      <c r="N45" s="207">
        <v>1.7</v>
      </c>
      <c r="O45" s="13" t="s">
        <v>376</v>
      </c>
      <c r="P45" s="207">
        <v>0</v>
      </c>
      <c r="Q45" s="219" t="s">
        <v>148</v>
      </c>
      <c r="R45" s="207">
        <v>0</v>
      </c>
      <c r="S45" s="219" t="s">
        <v>148</v>
      </c>
      <c r="T45" s="207"/>
      <c r="U45" s="219"/>
      <c r="V45" s="207">
        <v>0.8</v>
      </c>
      <c r="W45" s="219" t="s">
        <v>377</v>
      </c>
      <c r="X45" s="207">
        <v>0.8</v>
      </c>
      <c r="Y45" s="219" t="s">
        <v>377</v>
      </c>
      <c r="Z45" s="207">
        <v>0.8</v>
      </c>
      <c r="AA45" s="219" t="s">
        <v>377</v>
      </c>
      <c r="AB45" s="207">
        <v>1.3</v>
      </c>
      <c r="AC45" s="219" t="s">
        <v>378</v>
      </c>
      <c r="AD45" s="207">
        <v>1.3</v>
      </c>
      <c r="AE45" s="219" t="s">
        <v>378</v>
      </c>
      <c r="AF45" s="207">
        <v>1.3</v>
      </c>
      <c r="AG45" s="219" t="s">
        <v>378</v>
      </c>
      <c r="AH45" s="207" t="s">
        <v>149</v>
      </c>
      <c r="AI45" s="207">
        <f>L45+R45+X45+AD45</f>
        <v>3.8</v>
      </c>
      <c r="AJ45" s="251">
        <v>3.8</v>
      </c>
      <c r="AK45" s="252" t="s">
        <v>379</v>
      </c>
      <c r="AL45" s="207" t="s">
        <v>205</v>
      </c>
      <c r="AM45" s="207" t="s">
        <v>155</v>
      </c>
      <c r="AN45" s="252" t="s">
        <v>176</v>
      </c>
    </row>
    <row r="46" spans="1:40" ht="115.2" x14ac:dyDescent="0.25">
      <c r="A46" s="219">
        <v>44</v>
      </c>
      <c r="B46" s="238">
        <v>20212145048</v>
      </c>
      <c r="C46" s="207" t="s">
        <v>40</v>
      </c>
      <c r="D46" s="239" t="s">
        <v>245</v>
      </c>
      <c r="E46" s="219" t="s">
        <v>380</v>
      </c>
      <c r="F46" s="207" t="s">
        <v>381</v>
      </c>
      <c r="G46" s="219" t="s">
        <v>382</v>
      </c>
      <c r="H46" s="207" t="s">
        <v>44</v>
      </c>
      <c r="I46" s="207" t="s">
        <v>45</v>
      </c>
      <c r="J46" s="207">
        <v>1.35</v>
      </c>
      <c r="K46" s="13" t="s">
        <v>383</v>
      </c>
      <c r="L46" s="207">
        <f>J46</f>
        <v>1.35</v>
      </c>
      <c r="M46" s="13" t="s">
        <v>383</v>
      </c>
      <c r="N46" s="207">
        <v>1.35</v>
      </c>
      <c r="O46" s="13" t="s">
        <v>383</v>
      </c>
      <c r="P46" s="207">
        <v>0</v>
      </c>
      <c r="Q46" s="219" t="s">
        <v>250</v>
      </c>
      <c r="R46" s="207">
        <f>P46</f>
        <v>0</v>
      </c>
      <c r="S46" s="219"/>
      <c r="T46" s="207">
        <v>3.45</v>
      </c>
      <c r="U46" s="219" t="s">
        <v>384</v>
      </c>
      <c r="V46" s="207">
        <v>0.8</v>
      </c>
      <c r="W46" s="219" t="s">
        <v>385</v>
      </c>
      <c r="X46" s="207">
        <f>V46</f>
        <v>0.8</v>
      </c>
      <c r="Y46" s="219" t="s">
        <v>385</v>
      </c>
      <c r="Z46" s="207">
        <v>0.8</v>
      </c>
      <c r="AA46" s="219" t="s">
        <v>385</v>
      </c>
      <c r="AB46" s="207">
        <v>1.6</v>
      </c>
      <c r="AC46" s="239" t="s">
        <v>386</v>
      </c>
      <c r="AD46" s="207">
        <f>1.3</f>
        <v>1.3</v>
      </c>
      <c r="AE46" s="219" t="s">
        <v>387</v>
      </c>
      <c r="AF46" s="207">
        <v>1.3</v>
      </c>
      <c r="AG46" s="219" t="s">
        <v>387</v>
      </c>
      <c r="AH46" s="207">
        <v>3.75</v>
      </c>
      <c r="AI46" s="207">
        <v>3.45</v>
      </c>
      <c r="AJ46" s="251">
        <v>3.45</v>
      </c>
      <c r="AK46" s="252" t="s">
        <v>388</v>
      </c>
      <c r="AL46" s="207" t="s">
        <v>61</v>
      </c>
      <c r="AM46" s="207" t="s">
        <v>253</v>
      </c>
      <c r="AN46" s="252" t="s">
        <v>176</v>
      </c>
    </row>
    <row r="47" spans="1:40" ht="100.8" x14ac:dyDescent="0.25">
      <c r="A47" s="219">
        <v>45</v>
      </c>
      <c r="B47" s="238">
        <v>20212145030</v>
      </c>
      <c r="C47" s="207" t="s">
        <v>40</v>
      </c>
      <c r="D47" s="219" t="s">
        <v>110</v>
      </c>
      <c r="E47" s="219" t="s">
        <v>389</v>
      </c>
      <c r="F47" s="207">
        <v>17377868981</v>
      </c>
      <c r="G47" s="219" t="s">
        <v>390</v>
      </c>
      <c r="H47" s="207" t="s">
        <v>44</v>
      </c>
      <c r="I47" s="207" t="s">
        <v>45</v>
      </c>
      <c r="J47" s="207" t="s">
        <v>391</v>
      </c>
      <c r="K47" s="13" t="s">
        <v>392</v>
      </c>
      <c r="L47" s="207" t="s">
        <v>391</v>
      </c>
      <c r="M47" s="13" t="s">
        <v>392</v>
      </c>
      <c r="N47" s="207" t="s">
        <v>224</v>
      </c>
      <c r="O47" s="13" t="s">
        <v>393</v>
      </c>
      <c r="P47" s="207">
        <v>0</v>
      </c>
      <c r="Q47" s="219" t="s">
        <v>148</v>
      </c>
      <c r="R47" s="207">
        <v>0</v>
      </c>
      <c r="S47" s="219" t="s">
        <v>148</v>
      </c>
      <c r="T47" s="207">
        <v>0</v>
      </c>
      <c r="U47" s="219" t="s">
        <v>148</v>
      </c>
      <c r="V47" s="207" t="s">
        <v>220</v>
      </c>
      <c r="W47" s="219" t="s">
        <v>394</v>
      </c>
      <c r="X47" s="207" t="s">
        <v>220</v>
      </c>
      <c r="Y47" s="219" t="s">
        <v>394</v>
      </c>
      <c r="Z47" s="207" t="s">
        <v>220</v>
      </c>
      <c r="AA47" s="219" t="s">
        <v>394</v>
      </c>
      <c r="AB47" s="207" t="s">
        <v>224</v>
      </c>
      <c r="AC47" s="219" t="s">
        <v>395</v>
      </c>
      <c r="AD47" s="207" t="s">
        <v>224</v>
      </c>
      <c r="AE47" s="219" t="s">
        <v>395</v>
      </c>
      <c r="AF47" s="207" t="s">
        <v>224</v>
      </c>
      <c r="AG47" s="219" t="s">
        <v>395</v>
      </c>
      <c r="AH47" s="207">
        <v>3.6</v>
      </c>
      <c r="AI47" s="207">
        <v>3.6</v>
      </c>
      <c r="AJ47" s="251">
        <v>3.4</v>
      </c>
      <c r="AK47" s="252"/>
      <c r="AL47" s="207" t="s">
        <v>78</v>
      </c>
      <c r="AM47" s="207" t="s">
        <v>119</v>
      </c>
      <c r="AN47" s="252" t="s">
        <v>176</v>
      </c>
    </row>
    <row r="48" spans="1:40" ht="100.8" x14ac:dyDescent="0.25">
      <c r="A48" s="219">
        <v>46</v>
      </c>
      <c r="B48" s="238">
        <v>20212145047</v>
      </c>
      <c r="C48" s="207" t="s">
        <v>40</v>
      </c>
      <c r="D48" s="207" t="s">
        <v>54</v>
      </c>
      <c r="E48" s="207" t="s">
        <v>396</v>
      </c>
      <c r="F48" s="207">
        <v>15521093083</v>
      </c>
      <c r="G48" s="207" t="s">
        <v>397</v>
      </c>
      <c r="H48" s="207" t="s">
        <v>44</v>
      </c>
      <c r="I48" s="207" t="s">
        <v>45</v>
      </c>
      <c r="J48" s="207">
        <v>0.45</v>
      </c>
      <c r="K48" s="13"/>
      <c r="L48" s="207">
        <v>0.45</v>
      </c>
      <c r="M48" s="207" t="s">
        <v>398</v>
      </c>
      <c r="N48" s="207">
        <v>0.45</v>
      </c>
      <c r="O48" s="207" t="s">
        <v>399</v>
      </c>
      <c r="P48" s="207"/>
      <c r="Q48" s="219"/>
      <c r="R48" s="207"/>
      <c r="S48" s="219"/>
      <c r="T48" s="207"/>
      <c r="U48" s="219"/>
      <c r="V48" s="207"/>
      <c r="W48" s="219"/>
      <c r="X48" s="207">
        <f>V48+0.8</f>
        <v>0.8</v>
      </c>
      <c r="Y48" s="207" t="s">
        <v>400</v>
      </c>
      <c r="Z48" s="207">
        <v>0.8</v>
      </c>
      <c r="AA48" s="207" t="s">
        <v>400</v>
      </c>
      <c r="AB48" s="207"/>
      <c r="AC48" s="219"/>
      <c r="AD48" s="207">
        <v>2</v>
      </c>
      <c r="AE48" s="207" t="s">
        <v>401</v>
      </c>
      <c r="AF48" s="207">
        <v>2</v>
      </c>
      <c r="AG48" s="207" t="s">
        <v>401</v>
      </c>
      <c r="AH48" s="207"/>
      <c r="AI48" s="207">
        <v>3.25</v>
      </c>
      <c r="AJ48" s="251">
        <v>3.25</v>
      </c>
      <c r="AK48" s="252"/>
      <c r="AL48" s="207" t="s">
        <v>61</v>
      </c>
      <c r="AM48" s="207" t="s">
        <v>62</v>
      </c>
      <c r="AN48" s="252" t="s">
        <v>176</v>
      </c>
    </row>
    <row r="49" spans="1:48" ht="244.8" x14ac:dyDescent="0.25">
      <c r="A49" s="219">
        <v>47</v>
      </c>
      <c r="B49" s="238">
        <v>20212145016</v>
      </c>
      <c r="C49" s="207" t="s">
        <v>40</v>
      </c>
      <c r="D49" s="219" t="s">
        <v>88</v>
      </c>
      <c r="E49" s="219" t="s">
        <v>402</v>
      </c>
      <c r="F49" s="207">
        <v>15989227459</v>
      </c>
      <c r="G49" s="219" t="s">
        <v>299</v>
      </c>
      <c r="H49" s="207" t="s">
        <v>44</v>
      </c>
      <c r="I49" s="207" t="s">
        <v>45</v>
      </c>
      <c r="J49" s="207">
        <v>0.65</v>
      </c>
      <c r="K49" s="13" t="s">
        <v>403</v>
      </c>
      <c r="L49" s="207">
        <v>0.85</v>
      </c>
      <c r="M49" s="13" t="s">
        <v>404</v>
      </c>
      <c r="N49" s="207">
        <v>0.85</v>
      </c>
      <c r="O49" s="13" t="s">
        <v>404</v>
      </c>
      <c r="P49" s="207">
        <v>0</v>
      </c>
      <c r="Q49" s="219">
        <v>0</v>
      </c>
      <c r="R49" s="207">
        <v>0</v>
      </c>
      <c r="S49" s="219">
        <v>0</v>
      </c>
      <c r="T49" s="207"/>
      <c r="U49" s="219"/>
      <c r="V49" s="207">
        <v>1.9</v>
      </c>
      <c r="W49" s="219" t="s">
        <v>405</v>
      </c>
      <c r="X49" s="207">
        <v>1.5</v>
      </c>
      <c r="Y49" s="219" t="s">
        <v>406</v>
      </c>
      <c r="Z49" s="207">
        <v>1.5</v>
      </c>
      <c r="AA49" s="219" t="s">
        <v>406</v>
      </c>
      <c r="AB49" s="207">
        <v>1</v>
      </c>
      <c r="AC49" s="219" t="s">
        <v>407</v>
      </c>
      <c r="AD49" s="207">
        <v>0.8</v>
      </c>
      <c r="AE49" s="219" t="s">
        <v>408</v>
      </c>
      <c r="AF49" s="207">
        <v>0.8</v>
      </c>
      <c r="AG49" s="219" t="s">
        <v>408</v>
      </c>
      <c r="AH49" s="207">
        <v>3.55</v>
      </c>
      <c r="AI49" s="207">
        <v>3.15</v>
      </c>
      <c r="AJ49" s="251">
        <v>3.15</v>
      </c>
      <c r="AK49" s="252" t="s">
        <v>409</v>
      </c>
      <c r="AL49" s="207" t="s">
        <v>96</v>
      </c>
      <c r="AM49" s="207" t="s">
        <v>97</v>
      </c>
      <c r="AN49" s="252" t="s">
        <v>176</v>
      </c>
    </row>
    <row r="50" spans="1:48" ht="100.8" x14ac:dyDescent="0.25">
      <c r="A50" s="219">
        <v>48</v>
      </c>
      <c r="B50" s="238">
        <v>20212145003</v>
      </c>
      <c r="C50" s="207" t="s">
        <v>40</v>
      </c>
      <c r="D50" s="219" t="s">
        <v>110</v>
      </c>
      <c r="E50" s="219" t="s">
        <v>410</v>
      </c>
      <c r="F50" s="207">
        <v>18771195721</v>
      </c>
      <c r="G50" s="219" t="s">
        <v>411</v>
      </c>
      <c r="H50" s="207" t="s">
        <v>44</v>
      </c>
      <c r="I50" s="207" t="s">
        <v>45</v>
      </c>
      <c r="J50" s="207">
        <v>0.85</v>
      </c>
      <c r="K50" s="13" t="s">
        <v>412</v>
      </c>
      <c r="L50" s="207">
        <v>0.85</v>
      </c>
      <c r="M50" s="13" t="s">
        <v>412</v>
      </c>
      <c r="N50" s="207">
        <v>0.85</v>
      </c>
      <c r="O50" s="13" t="s">
        <v>412</v>
      </c>
      <c r="P50" s="207">
        <v>0</v>
      </c>
      <c r="Q50" s="219" t="s">
        <v>148</v>
      </c>
      <c r="R50" s="207">
        <v>0</v>
      </c>
      <c r="S50" s="219" t="s">
        <v>148</v>
      </c>
      <c r="T50" s="207">
        <v>0</v>
      </c>
      <c r="U50" s="219" t="s">
        <v>148</v>
      </c>
      <c r="V50" s="207">
        <v>0.8</v>
      </c>
      <c r="W50" s="219" t="s">
        <v>413</v>
      </c>
      <c r="X50" s="256">
        <v>0.8</v>
      </c>
      <c r="Y50" s="219" t="s">
        <v>413</v>
      </c>
      <c r="Z50" s="207">
        <v>0.8</v>
      </c>
      <c r="AA50" s="219" t="s">
        <v>413</v>
      </c>
      <c r="AB50" s="207">
        <v>1.5</v>
      </c>
      <c r="AC50" s="219" t="s">
        <v>414</v>
      </c>
      <c r="AD50" s="207">
        <v>1.5</v>
      </c>
      <c r="AE50" s="258" t="s">
        <v>414</v>
      </c>
      <c r="AF50" s="207">
        <v>1.5</v>
      </c>
      <c r="AG50" s="219" t="s">
        <v>414</v>
      </c>
      <c r="AH50" s="207">
        <v>3.15</v>
      </c>
      <c r="AI50" s="207">
        <v>3.15</v>
      </c>
      <c r="AJ50" s="251">
        <v>3.15</v>
      </c>
      <c r="AK50" s="252"/>
      <c r="AL50" s="207" t="s">
        <v>78</v>
      </c>
      <c r="AM50" s="207" t="s">
        <v>119</v>
      </c>
      <c r="AN50" s="252" t="s">
        <v>176</v>
      </c>
    </row>
    <row r="51" spans="1:48" ht="46.8" x14ac:dyDescent="0.25">
      <c r="A51" s="219">
        <v>49</v>
      </c>
      <c r="B51" s="238">
        <v>20212145063</v>
      </c>
      <c r="C51" s="207" t="s">
        <v>40</v>
      </c>
      <c r="D51" s="219" t="s">
        <v>156</v>
      </c>
      <c r="E51" s="219" t="s">
        <v>423</v>
      </c>
      <c r="F51" s="207">
        <v>13071030451</v>
      </c>
      <c r="G51" s="219" t="s">
        <v>80</v>
      </c>
      <c r="H51" s="207" t="s">
        <v>44</v>
      </c>
      <c r="I51" s="207" t="s">
        <v>45</v>
      </c>
      <c r="J51" s="207">
        <v>2.75</v>
      </c>
      <c r="K51" s="13" t="s">
        <v>424</v>
      </c>
      <c r="L51" s="207">
        <v>2.75</v>
      </c>
      <c r="M51" s="13" t="s">
        <v>424</v>
      </c>
      <c r="N51" s="207">
        <v>2.75</v>
      </c>
      <c r="O51" s="13" t="s">
        <v>424</v>
      </c>
      <c r="P51" s="207">
        <v>0</v>
      </c>
      <c r="Q51" s="219">
        <v>0</v>
      </c>
      <c r="R51" s="207">
        <v>0</v>
      </c>
      <c r="S51" s="219">
        <v>0</v>
      </c>
      <c r="T51" s="207">
        <v>0</v>
      </c>
      <c r="U51" s="219">
        <v>0</v>
      </c>
      <c r="V51" s="207">
        <v>0</v>
      </c>
      <c r="W51" s="219">
        <v>0</v>
      </c>
      <c r="X51" s="207">
        <v>0</v>
      </c>
      <c r="Y51" s="219">
        <v>0</v>
      </c>
      <c r="Z51" s="207">
        <v>0</v>
      </c>
      <c r="AA51" s="219">
        <v>0</v>
      </c>
      <c r="AB51" s="207">
        <v>0</v>
      </c>
      <c r="AC51" s="219">
        <v>0</v>
      </c>
      <c r="AD51" s="207">
        <v>0</v>
      </c>
      <c r="AE51" s="219">
        <v>0</v>
      </c>
      <c r="AF51" s="207">
        <v>0</v>
      </c>
      <c r="AG51" s="219">
        <v>0</v>
      </c>
      <c r="AH51" s="252">
        <v>2.75</v>
      </c>
      <c r="AI51" s="252">
        <f>L51+R51+X51+AD51</f>
        <v>2.75</v>
      </c>
      <c r="AJ51" s="253">
        <f>L51+R51+X51+AD51</f>
        <v>2.75</v>
      </c>
      <c r="AK51" s="252"/>
      <c r="AL51" s="207" t="s">
        <v>51</v>
      </c>
      <c r="AM51" s="207" t="s">
        <v>50</v>
      </c>
      <c r="AN51" s="252" t="s">
        <v>176</v>
      </c>
    </row>
    <row r="52" spans="1:48" ht="100.8" x14ac:dyDescent="0.25">
      <c r="A52" s="219">
        <v>50</v>
      </c>
      <c r="B52" s="240">
        <v>20212145008</v>
      </c>
      <c r="C52" s="211" t="s">
        <v>40</v>
      </c>
      <c r="D52" s="229" t="s">
        <v>88</v>
      </c>
      <c r="E52" s="229" t="s">
        <v>425</v>
      </c>
      <c r="F52" s="211">
        <v>17365244224</v>
      </c>
      <c r="G52" s="229" t="s">
        <v>426</v>
      </c>
      <c r="H52" s="211" t="s">
        <v>44</v>
      </c>
      <c r="I52" s="211" t="s">
        <v>45</v>
      </c>
      <c r="J52" s="211">
        <v>0.65</v>
      </c>
      <c r="K52" s="15" t="s">
        <v>427</v>
      </c>
      <c r="L52" s="211">
        <v>0.65</v>
      </c>
      <c r="M52" s="15" t="s">
        <v>427</v>
      </c>
      <c r="N52" s="211">
        <v>0.65</v>
      </c>
      <c r="O52" s="15" t="s">
        <v>427</v>
      </c>
      <c r="P52" s="211">
        <v>0</v>
      </c>
      <c r="Q52" s="229">
        <v>0</v>
      </c>
      <c r="R52" s="211">
        <v>0</v>
      </c>
      <c r="S52" s="229">
        <v>0</v>
      </c>
      <c r="T52" s="211">
        <v>0</v>
      </c>
      <c r="U52" s="229">
        <v>0</v>
      </c>
      <c r="V52" s="211">
        <v>0.2</v>
      </c>
      <c r="W52" s="229" t="s">
        <v>428</v>
      </c>
      <c r="X52" s="211">
        <v>0.2</v>
      </c>
      <c r="Y52" s="229" t="s">
        <v>428</v>
      </c>
      <c r="Z52" s="211">
        <v>0.2</v>
      </c>
      <c r="AA52" s="229" t="s">
        <v>428</v>
      </c>
      <c r="AB52" s="211">
        <v>1.8</v>
      </c>
      <c r="AC52" s="229" t="s">
        <v>429</v>
      </c>
      <c r="AD52" s="211">
        <v>1.8</v>
      </c>
      <c r="AE52" s="229" t="s">
        <v>429</v>
      </c>
      <c r="AF52" s="211">
        <v>1.8</v>
      </c>
      <c r="AG52" s="229" t="s">
        <v>429</v>
      </c>
      <c r="AH52" s="211">
        <v>2.65</v>
      </c>
      <c r="AI52" s="211">
        <v>2.65</v>
      </c>
      <c r="AJ52" s="109">
        <v>2.65</v>
      </c>
      <c r="AK52" s="243"/>
      <c r="AL52" s="211" t="s">
        <v>96</v>
      </c>
      <c r="AM52" s="211" t="s">
        <v>97</v>
      </c>
      <c r="AN52" s="243" t="s">
        <v>430</v>
      </c>
    </row>
    <row r="53" spans="1:48" ht="144" x14ac:dyDescent="0.25">
      <c r="A53" s="219">
        <v>51</v>
      </c>
      <c r="B53" s="240">
        <v>20212145038</v>
      </c>
      <c r="C53" s="211" t="s">
        <v>40</v>
      </c>
      <c r="D53" s="229" t="s">
        <v>70</v>
      </c>
      <c r="E53" s="229" t="s">
        <v>431</v>
      </c>
      <c r="F53" s="211">
        <v>18079547514</v>
      </c>
      <c r="G53" s="229" t="s">
        <v>432</v>
      </c>
      <c r="H53" s="211" t="s">
        <v>44</v>
      </c>
      <c r="I53" s="211" t="s">
        <v>45</v>
      </c>
      <c r="J53" s="211">
        <v>0.75</v>
      </c>
      <c r="K53" s="15" t="s">
        <v>433</v>
      </c>
      <c r="L53" s="211" t="s">
        <v>434</v>
      </c>
      <c r="M53" s="15">
        <v>0.95</v>
      </c>
      <c r="N53" s="211"/>
      <c r="O53" s="15"/>
      <c r="P53" s="211">
        <v>0</v>
      </c>
      <c r="Q53" s="229"/>
      <c r="R53" s="211"/>
      <c r="S53" s="229"/>
      <c r="T53" s="211"/>
      <c r="U53" s="229"/>
      <c r="V53" s="211">
        <v>0.8</v>
      </c>
      <c r="W53" s="229" t="s">
        <v>435</v>
      </c>
      <c r="X53" s="211" t="s">
        <v>436</v>
      </c>
      <c r="Y53" s="229">
        <v>0.6</v>
      </c>
      <c r="Z53" s="211"/>
      <c r="AA53" s="229"/>
      <c r="AB53" s="211">
        <v>0.8</v>
      </c>
      <c r="AC53" s="229" t="s">
        <v>437</v>
      </c>
      <c r="AD53" s="211"/>
      <c r="AE53" s="229"/>
      <c r="AF53" s="211"/>
      <c r="AG53" s="229"/>
      <c r="AH53" s="211">
        <v>2.35</v>
      </c>
      <c r="AI53" s="211"/>
      <c r="AJ53" s="109">
        <v>2.35</v>
      </c>
      <c r="AK53" s="243"/>
      <c r="AL53" s="211" t="s">
        <v>78</v>
      </c>
      <c r="AM53" s="211" t="s">
        <v>50</v>
      </c>
      <c r="AN53" s="243" t="s">
        <v>430</v>
      </c>
    </row>
    <row r="54" spans="1:48" ht="62.4" x14ac:dyDescent="0.25">
      <c r="A54" s="219">
        <v>52</v>
      </c>
      <c r="B54" s="240">
        <v>20212145046</v>
      </c>
      <c r="C54" s="211" t="s">
        <v>40</v>
      </c>
      <c r="D54" s="229" t="s">
        <v>70</v>
      </c>
      <c r="E54" s="229" t="s">
        <v>438</v>
      </c>
      <c r="F54" s="211">
        <v>14796769976</v>
      </c>
      <c r="G54" s="229" t="s">
        <v>283</v>
      </c>
      <c r="H54" s="211" t="s">
        <v>44</v>
      </c>
      <c r="I54" s="211" t="s">
        <v>45</v>
      </c>
      <c r="J54" s="211">
        <v>0.95</v>
      </c>
      <c r="K54" s="15" t="s">
        <v>439</v>
      </c>
      <c r="L54" s="211"/>
      <c r="M54" s="15"/>
      <c r="N54" s="211"/>
      <c r="O54" s="15"/>
      <c r="P54" s="211">
        <v>0</v>
      </c>
      <c r="Q54" s="229"/>
      <c r="R54" s="211"/>
      <c r="S54" s="229"/>
      <c r="T54" s="211"/>
      <c r="U54" s="229"/>
      <c r="V54" s="211">
        <v>0.4</v>
      </c>
      <c r="W54" s="229" t="s">
        <v>440</v>
      </c>
      <c r="X54" s="211"/>
      <c r="Y54" s="229"/>
      <c r="Z54" s="211"/>
      <c r="AA54" s="229"/>
      <c r="AB54" s="211">
        <v>0.8</v>
      </c>
      <c r="AC54" s="229" t="s">
        <v>441</v>
      </c>
      <c r="AD54" s="211"/>
      <c r="AE54" s="229"/>
      <c r="AF54" s="211"/>
      <c r="AG54" s="229"/>
      <c r="AH54" s="211">
        <v>2.15</v>
      </c>
      <c r="AI54" s="211"/>
      <c r="AJ54" s="109">
        <v>2.15</v>
      </c>
      <c r="AK54" s="243"/>
      <c r="AL54" s="211" t="s">
        <v>78</v>
      </c>
      <c r="AM54" s="211" t="s">
        <v>50</v>
      </c>
      <c r="AN54" s="243" t="s">
        <v>430</v>
      </c>
    </row>
    <row r="55" spans="1:48" ht="158.4" x14ac:dyDescent="0.25">
      <c r="A55" s="219">
        <v>53</v>
      </c>
      <c r="B55" s="240">
        <v>20212145001</v>
      </c>
      <c r="C55" s="211" t="s">
        <v>40</v>
      </c>
      <c r="D55" s="241" t="s">
        <v>245</v>
      </c>
      <c r="E55" s="229" t="s">
        <v>442</v>
      </c>
      <c r="F55" s="211" t="s">
        <v>443</v>
      </c>
      <c r="G55" s="229" t="s">
        <v>390</v>
      </c>
      <c r="H55" s="211" t="s">
        <v>44</v>
      </c>
      <c r="I55" s="211" t="s">
        <v>45</v>
      </c>
      <c r="J55" s="211">
        <v>0.75</v>
      </c>
      <c r="K55" s="15" t="s">
        <v>444</v>
      </c>
      <c r="L55" s="211">
        <f>J55</f>
        <v>0.75</v>
      </c>
      <c r="M55" s="15" t="s">
        <v>444</v>
      </c>
      <c r="N55" s="211">
        <v>0.75</v>
      </c>
      <c r="O55" s="15" t="s">
        <v>444</v>
      </c>
      <c r="P55" s="211">
        <v>0</v>
      </c>
      <c r="Q55" s="229" t="s">
        <v>250</v>
      </c>
      <c r="R55" s="211">
        <f>P55</f>
        <v>0</v>
      </c>
      <c r="S55" s="229"/>
      <c r="T55" s="211"/>
      <c r="U55" s="229"/>
      <c r="V55" s="211">
        <v>1</v>
      </c>
      <c r="W55" s="229" t="s">
        <v>445</v>
      </c>
      <c r="X55" s="211">
        <f>V55</f>
        <v>1</v>
      </c>
      <c r="Y55" s="229" t="s">
        <v>445</v>
      </c>
      <c r="Z55" s="211">
        <v>1</v>
      </c>
      <c r="AA55" s="229" t="s">
        <v>445</v>
      </c>
      <c r="AB55" s="211">
        <v>0.6</v>
      </c>
      <c r="AC55" s="229" t="s">
        <v>446</v>
      </c>
      <c r="AD55" s="211">
        <f>AB55</f>
        <v>0.6</v>
      </c>
      <c r="AE55" s="229" t="s">
        <v>446</v>
      </c>
      <c r="AF55" s="211">
        <v>0.6</v>
      </c>
      <c r="AG55" s="229" t="s">
        <v>446</v>
      </c>
      <c r="AH55" s="211">
        <f>J55+P55+N55+AB55</f>
        <v>2.1</v>
      </c>
      <c r="AI55" s="211">
        <f>AH55</f>
        <v>2.1</v>
      </c>
      <c r="AJ55" s="109">
        <f>AI55</f>
        <v>2.1</v>
      </c>
      <c r="AK55" s="243"/>
      <c r="AL55" s="211" t="s">
        <v>61</v>
      </c>
      <c r="AM55" s="211" t="s">
        <v>253</v>
      </c>
      <c r="AN55" s="243" t="s">
        <v>430</v>
      </c>
    </row>
    <row r="56" spans="1:48" ht="46.8" x14ac:dyDescent="0.25">
      <c r="A56" s="219">
        <v>54</v>
      </c>
      <c r="B56" s="240">
        <v>20212145002</v>
      </c>
      <c r="C56" s="211" t="s">
        <v>40</v>
      </c>
      <c r="D56" s="241" t="s">
        <v>245</v>
      </c>
      <c r="E56" s="229" t="s">
        <v>447</v>
      </c>
      <c r="F56" s="211" t="s">
        <v>448</v>
      </c>
      <c r="G56" s="229" t="s">
        <v>449</v>
      </c>
      <c r="H56" s="211" t="s">
        <v>44</v>
      </c>
      <c r="I56" s="211" t="s">
        <v>45</v>
      </c>
      <c r="J56" s="211">
        <v>0.75</v>
      </c>
      <c r="K56" s="15" t="s">
        <v>450</v>
      </c>
      <c r="L56" s="211">
        <f>J56</f>
        <v>0.75</v>
      </c>
      <c r="M56" s="15" t="s">
        <v>450</v>
      </c>
      <c r="N56" s="211">
        <v>0.75</v>
      </c>
      <c r="O56" s="15" t="s">
        <v>450</v>
      </c>
      <c r="P56" s="211">
        <v>0</v>
      </c>
      <c r="Q56" s="229" t="s">
        <v>250</v>
      </c>
      <c r="R56" s="211">
        <f>P56</f>
        <v>0</v>
      </c>
      <c r="S56" s="229"/>
      <c r="T56" s="211"/>
      <c r="U56" s="229"/>
      <c r="V56" s="211">
        <v>0</v>
      </c>
      <c r="W56" s="229"/>
      <c r="X56" s="211">
        <f>V56</f>
        <v>0</v>
      </c>
      <c r="Y56" s="229"/>
      <c r="Z56" s="211">
        <v>0</v>
      </c>
      <c r="AA56" s="229"/>
      <c r="AB56" s="211">
        <v>0.2</v>
      </c>
      <c r="AC56" s="229" t="s">
        <v>451</v>
      </c>
      <c r="AD56" s="211">
        <f>AB56</f>
        <v>0.2</v>
      </c>
      <c r="AE56" s="229" t="s">
        <v>451</v>
      </c>
      <c r="AF56" s="211">
        <v>0.2</v>
      </c>
      <c r="AG56" s="229" t="s">
        <v>451</v>
      </c>
      <c r="AH56" s="211">
        <f>J56+P56+N56+AB56</f>
        <v>1.7</v>
      </c>
      <c r="AI56" s="211">
        <f>AH56</f>
        <v>1.7</v>
      </c>
      <c r="AJ56" s="109">
        <f>AI56</f>
        <v>1.7</v>
      </c>
      <c r="AK56" s="243"/>
      <c r="AL56" s="211" t="s">
        <v>61</v>
      </c>
      <c r="AM56" s="211" t="s">
        <v>253</v>
      </c>
      <c r="AN56" s="243" t="s">
        <v>430</v>
      </c>
    </row>
    <row r="57" spans="1:48" ht="43.2" x14ac:dyDescent="0.25">
      <c r="A57" s="219">
        <v>55</v>
      </c>
      <c r="B57" s="240">
        <v>20212145052</v>
      </c>
      <c r="C57" s="211" t="s">
        <v>40</v>
      </c>
      <c r="D57" s="211" t="s">
        <v>54</v>
      </c>
      <c r="E57" s="211" t="s">
        <v>452</v>
      </c>
      <c r="F57" s="211">
        <v>13966631503</v>
      </c>
      <c r="G57" s="211" t="s">
        <v>453</v>
      </c>
      <c r="H57" s="211" t="s">
        <v>44</v>
      </c>
      <c r="I57" s="211" t="s">
        <v>45</v>
      </c>
      <c r="J57" s="211">
        <v>1.1000000000000001</v>
      </c>
      <c r="K57" s="15"/>
      <c r="L57" s="211">
        <v>1.1000000000000001</v>
      </c>
      <c r="M57" s="229" t="s">
        <v>454</v>
      </c>
      <c r="N57" s="211">
        <v>1.1000000000000001</v>
      </c>
      <c r="O57" s="229" t="s">
        <v>454</v>
      </c>
      <c r="P57" s="211"/>
      <c r="Q57" s="229"/>
      <c r="R57" s="211"/>
      <c r="S57" s="229"/>
      <c r="T57" s="211"/>
      <c r="U57" s="229"/>
      <c r="V57" s="211"/>
      <c r="W57" s="229"/>
      <c r="X57" s="211">
        <f>V57</f>
        <v>0</v>
      </c>
      <c r="Y57" s="211" t="s">
        <v>455</v>
      </c>
      <c r="Z57" s="211">
        <v>0.4</v>
      </c>
      <c r="AA57" s="211" t="s">
        <v>455</v>
      </c>
      <c r="AB57" s="211"/>
      <c r="AC57" s="229"/>
      <c r="AD57" s="211">
        <v>0.2</v>
      </c>
      <c r="AE57" s="211" t="s">
        <v>456</v>
      </c>
      <c r="AF57" s="211">
        <v>0.2</v>
      </c>
      <c r="AG57" s="211" t="s">
        <v>456</v>
      </c>
      <c r="AH57" s="211"/>
      <c r="AI57" s="211">
        <v>1.7</v>
      </c>
      <c r="AJ57" s="109">
        <v>1.7</v>
      </c>
      <c r="AK57" s="243"/>
      <c r="AL57" s="211" t="s">
        <v>61</v>
      </c>
      <c r="AM57" s="211" t="s">
        <v>62</v>
      </c>
      <c r="AN57" s="243" t="s">
        <v>430</v>
      </c>
    </row>
    <row r="58" spans="1:48" ht="86.4" x14ac:dyDescent="0.25">
      <c r="A58" s="219">
        <v>56</v>
      </c>
      <c r="B58" s="240">
        <v>20212145032</v>
      </c>
      <c r="C58" s="211" t="s">
        <v>40</v>
      </c>
      <c r="D58" s="229" t="s">
        <v>88</v>
      </c>
      <c r="E58" s="229" t="s">
        <v>457</v>
      </c>
      <c r="F58" s="211">
        <v>13450314277</v>
      </c>
      <c r="G58" s="229" t="s">
        <v>458</v>
      </c>
      <c r="H58" s="211" t="s">
        <v>44</v>
      </c>
      <c r="I58" s="211" t="s">
        <v>45</v>
      </c>
      <c r="J58" s="211">
        <v>0.4</v>
      </c>
      <c r="K58" s="212" t="s">
        <v>459</v>
      </c>
      <c r="L58" s="211">
        <v>0.45</v>
      </c>
      <c r="M58" s="212" t="s">
        <v>460</v>
      </c>
      <c r="N58" s="211">
        <v>0.45</v>
      </c>
      <c r="O58" s="212" t="s">
        <v>460</v>
      </c>
      <c r="P58" s="211">
        <v>0</v>
      </c>
      <c r="Q58" s="229">
        <v>0</v>
      </c>
      <c r="R58" s="211">
        <v>0</v>
      </c>
      <c r="S58" s="229">
        <v>0</v>
      </c>
      <c r="T58" s="211">
        <v>0</v>
      </c>
      <c r="U58" s="229">
        <v>0</v>
      </c>
      <c r="V58" s="211">
        <v>0.4</v>
      </c>
      <c r="W58" s="229" t="s">
        <v>461</v>
      </c>
      <c r="X58" s="211">
        <v>0.4</v>
      </c>
      <c r="Y58" s="229" t="s">
        <v>461</v>
      </c>
      <c r="Z58" s="211">
        <v>0.4</v>
      </c>
      <c r="AA58" s="229" t="s">
        <v>461</v>
      </c>
      <c r="AB58" s="211"/>
      <c r="AC58" s="229" t="s">
        <v>462</v>
      </c>
      <c r="AD58" s="211">
        <v>0.8</v>
      </c>
      <c r="AE58" s="229" t="s">
        <v>462</v>
      </c>
      <c r="AF58" s="211">
        <v>0.8</v>
      </c>
      <c r="AG58" s="229" t="s">
        <v>462</v>
      </c>
      <c r="AH58" s="211">
        <v>1.2</v>
      </c>
      <c r="AI58" s="211">
        <v>1.65</v>
      </c>
      <c r="AJ58" s="109">
        <v>1.65</v>
      </c>
      <c r="AK58" s="243"/>
      <c r="AL58" s="211" t="s">
        <v>96</v>
      </c>
      <c r="AM58" s="211" t="s">
        <v>97</v>
      </c>
      <c r="AN58" s="243" t="s">
        <v>430</v>
      </c>
    </row>
    <row r="59" spans="1:48" ht="46.8" x14ac:dyDescent="0.25">
      <c r="A59" s="219">
        <v>57</v>
      </c>
      <c r="B59" s="240">
        <v>20212145004</v>
      </c>
      <c r="C59" s="211" t="s">
        <v>40</v>
      </c>
      <c r="D59" s="241" t="s">
        <v>245</v>
      </c>
      <c r="E59" s="229" t="s">
        <v>463</v>
      </c>
      <c r="F59" s="211" t="s">
        <v>464</v>
      </c>
      <c r="G59" s="229" t="s">
        <v>382</v>
      </c>
      <c r="H59" s="211" t="s">
        <v>44</v>
      </c>
      <c r="I59" s="211" t="s">
        <v>45</v>
      </c>
      <c r="J59" s="211">
        <v>0.75</v>
      </c>
      <c r="K59" s="15" t="s">
        <v>465</v>
      </c>
      <c r="L59" s="211">
        <f>J59</f>
        <v>0.75</v>
      </c>
      <c r="M59" s="15" t="s">
        <v>465</v>
      </c>
      <c r="N59" s="211">
        <v>0.75</v>
      </c>
      <c r="O59" s="15" t="s">
        <v>465</v>
      </c>
      <c r="P59" s="211">
        <v>0</v>
      </c>
      <c r="Q59" s="229" t="s">
        <v>250</v>
      </c>
      <c r="R59" s="211">
        <f>P59</f>
        <v>0</v>
      </c>
      <c r="S59" s="229"/>
      <c r="T59" s="211"/>
      <c r="U59" s="229"/>
      <c r="V59" s="211">
        <v>0</v>
      </c>
      <c r="W59" s="229" t="s">
        <v>250</v>
      </c>
      <c r="X59" s="211">
        <f>V59</f>
        <v>0</v>
      </c>
      <c r="Y59" s="229"/>
      <c r="Z59" s="211">
        <v>0</v>
      </c>
      <c r="AA59" s="229"/>
      <c r="AB59" s="211">
        <v>0</v>
      </c>
      <c r="AC59" s="229" t="s">
        <v>250</v>
      </c>
      <c r="AD59" s="211">
        <f>AB59</f>
        <v>0</v>
      </c>
      <c r="AE59" s="229"/>
      <c r="AF59" s="211">
        <v>0</v>
      </c>
      <c r="AG59" s="229"/>
      <c r="AH59" s="211">
        <f>J59+P59+N59+AB59</f>
        <v>1.5</v>
      </c>
      <c r="AI59" s="211">
        <f>AH59</f>
        <v>1.5</v>
      </c>
      <c r="AJ59" s="109">
        <f>AI59</f>
        <v>1.5</v>
      </c>
      <c r="AK59" s="243"/>
      <c r="AL59" s="211" t="s">
        <v>61</v>
      </c>
      <c r="AM59" s="211" t="s">
        <v>253</v>
      </c>
      <c r="AN59" s="243" t="s">
        <v>430</v>
      </c>
    </row>
    <row r="60" spans="1:48" ht="62.4" x14ac:dyDescent="0.25">
      <c r="A60" s="219">
        <v>58</v>
      </c>
      <c r="B60" s="240">
        <v>20212145054</v>
      </c>
      <c r="C60" s="211" t="s">
        <v>40</v>
      </c>
      <c r="D60" s="229" t="s">
        <v>156</v>
      </c>
      <c r="E60" s="229" t="s">
        <v>466</v>
      </c>
      <c r="F60" s="211">
        <v>13289932163</v>
      </c>
      <c r="G60" s="229" t="s">
        <v>248</v>
      </c>
      <c r="H60" s="211" t="s">
        <v>44</v>
      </c>
      <c r="I60" s="211" t="s">
        <v>45</v>
      </c>
      <c r="J60" s="211">
        <v>0.75</v>
      </c>
      <c r="K60" s="15" t="s">
        <v>467</v>
      </c>
      <c r="L60" s="211">
        <v>0.95</v>
      </c>
      <c r="M60" s="15" t="s">
        <v>468</v>
      </c>
      <c r="N60" s="211">
        <v>0.95</v>
      </c>
      <c r="O60" s="15" t="s">
        <v>468</v>
      </c>
      <c r="P60" s="211">
        <v>0</v>
      </c>
      <c r="Q60" s="229">
        <v>0</v>
      </c>
      <c r="R60" s="211">
        <v>0</v>
      </c>
      <c r="S60" s="229">
        <v>0</v>
      </c>
      <c r="T60" s="211">
        <v>0</v>
      </c>
      <c r="U60" s="229">
        <v>0</v>
      </c>
      <c r="V60" s="211">
        <v>0</v>
      </c>
      <c r="W60" s="229">
        <v>0</v>
      </c>
      <c r="X60" s="211">
        <v>0</v>
      </c>
      <c r="Y60" s="229">
        <v>0</v>
      </c>
      <c r="Z60" s="211">
        <v>0</v>
      </c>
      <c r="AA60" s="229">
        <v>0</v>
      </c>
      <c r="AB60" s="211">
        <v>0.6</v>
      </c>
      <c r="AC60" s="229" t="s">
        <v>469</v>
      </c>
      <c r="AD60" s="211">
        <v>0.4</v>
      </c>
      <c r="AE60" s="229" t="s">
        <v>470</v>
      </c>
      <c r="AF60" s="211">
        <v>0.4</v>
      </c>
      <c r="AG60" s="229" t="s">
        <v>470</v>
      </c>
      <c r="AH60" s="211">
        <v>1.35</v>
      </c>
      <c r="AI60" s="211">
        <f>L60+R60+X60+AD60</f>
        <v>1.35</v>
      </c>
      <c r="AJ60" s="109">
        <f>L60+R60+X60+AD60</f>
        <v>1.35</v>
      </c>
      <c r="AK60" s="243"/>
      <c r="AL60" s="211" t="s">
        <v>51</v>
      </c>
      <c r="AM60" s="211" t="s">
        <v>50</v>
      </c>
      <c r="AN60" s="243" t="s">
        <v>430</v>
      </c>
    </row>
    <row r="61" spans="1:48" ht="43.2" x14ac:dyDescent="0.25">
      <c r="A61" s="219">
        <v>59</v>
      </c>
      <c r="B61" s="242">
        <v>20212145049</v>
      </c>
      <c r="C61" s="242" t="s">
        <v>40</v>
      </c>
      <c r="D61" s="242" t="s">
        <v>471</v>
      </c>
      <c r="E61" s="242" t="s">
        <v>472</v>
      </c>
      <c r="F61" s="242">
        <v>15521194765</v>
      </c>
      <c r="G61" s="242" t="s">
        <v>473</v>
      </c>
      <c r="H61" s="243" t="s">
        <v>44</v>
      </c>
      <c r="I61" s="243" t="s">
        <v>45</v>
      </c>
      <c r="J61" s="242">
        <v>0.45</v>
      </c>
      <c r="K61" s="242" t="s">
        <v>474</v>
      </c>
      <c r="L61" s="242">
        <v>0.45</v>
      </c>
      <c r="M61" s="242" t="s">
        <v>474</v>
      </c>
      <c r="N61" s="242">
        <v>0.45</v>
      </c>
      <c r="O61" s="242" t="s">
        <v>474</v>
      </c>
      <c r="P61" s="244"/>
      <c r="Q61" s="244"/>
      <c r="R61" s="244"/>
      <c r="S61" s="244"/>
      <c r="T61" s="244"/>
      <c r="U61" s="244"/>
      <c r="V61" s="242">
        <v>0.4</v>
      </c>
      <c r="W61" s="242" t="s">
        <v>475</v>
      </c>
      <c r="X61" s="242">
        <v>0.4</v>
      </c>
      <c r="Y61" s="242" t="s">
        <v>475</v>
      </c>
      <c r="Z61" s="242">
        <v>0.4</v>
      </c>
      <c r="AA61" s="242" t="s">
        <v>475</v>
      </c>
      <c r="AB61" s="245">
        <v>0.4</v>
      </c>
      <c r="AC61" s="245" t="s">
        <v>476</v>
      </c>
      <c r="AD61" s="245">
        <v>0.4</v>
      </c>
      <c r="AE61" s="246" t="s">
        <v>476</v>
      </c>
      <c r="AF61" s="246">
        <v>0.4</v>
      </c>
      <c r="AG61" s="246" t="s">
        <v>476</v>
      </c>
      <c r="AH61" s="243">
        <v>1.25</v>
      </c>
      <c r="AI61" s="243">
        <v>1.25</v>
      </c>
      <c r="AJ61" s="243">
        <f>AF61+Z61+N61</f>
        <v>1.25</v>
      </c>
      <c r="AK61" s="243"/>
      <c r="AL61" s="211" t="s">
        <v>61</v>
      </c>
      <c r="AM61" s="211" t="s">
        <v>62</v>
      </c>
      <c r="AN61" s="243" t="s">
        <v>430</v>
      </c>
    </row>
    <row r="62" spans="1:48" ht="57.6" x14ac:dyDescent="0.25">
      <c r="A62" s="219">
        <v>60</v>
      </c>
      <c r="B62" s="240">
        <v>20212145031</v>
      </c>
      <c r="C62" s="211" t="s">
        <v>40</v>
      </c>
      <c r="D62" s="229" t="s">
        <v>41</v>
      </c>
      <c r="E62" s="229" t="s">
        <v>477</v>
      </c>
      <c r="F62" s="211">
        <v>19924783606</v>
      </c>
      <c r="G62" s="229" t="s">
        <v>478</v>
      </c>
      <c r="H62" s="211" t="s">
        <v>44</v>
      </c>
      <c r="I62" s="211" t="s">
        <v>45</v>
      </c>
      <c r="J62" s="211"/>
      <c r="K62" s="15"/>
      <c r="L62" s="211">
        <v>0.25</v>
      </c>
      <c r="M62" s="15" t="s">
        <v>479</v>
      </c>
      <c r="N62" s="211">
        <v>0.25</v>
      </c>
      <c r="O62" s="15" t="s">
        <v>479</v>
      </c>
      <c r="P62" s="211"/>
      <c r="Q62" s="229"/>
      <c r="R62" s="211"/>
      <c r="S62" s="229"/>
      <c r="T62" s="211"/>
      <c r="U62" s="229"/>
      <c r="V62" s="211"/>
      <c r="W62" s="229"/>
      <c r="X62" s="211">
        <v>0</v>
      </c>
      <c r="Y62" s="229" t="s">
        <v>148</v>
      </c>
      <c r="Z62" s="211"/>
      <c r="AA62" s="229"/>
      <c r="AB62" s="211"/>
      <c r="AC62" s="229"/>
      <c r="AD62" s="211">
        <v>0.8</v>
      </c>
      <c r="AE62" s="229" t="s">
        <v>480</v>
      </c>
      <c r="AF62" s="211">
        <v>0.8</v>
      </c>
      <c r="AG62" s="229" t="s">
        <v>480</v>
      </c>
      <c r="AH62" s="211">
        <v>1.05</v>
      </c>
      <c r="AI62" s="211"/>
      <c r="AJ62" s="109">
        <v>1.05</v>
      </c>
      <c r="AK62" s="243"/>
      <c r="AL62" s="211" t="s">
        <v>50</v>
      </c>
      <c r="AM62" s="211" t="s">
        <v>51</v>
      </c>
      <c r="AN62" s="243" t="s">
        <v>430</v>
      </c>
    </row>
    <row r="63" spans="1:48" ht="57.6" x14ac:dyDescent="0.25">
      <c r="A63" s="219">
        <v>61</v>
      </c>
      <c r="B63" s="240">
        <v>20212145013</v>
      </c>
      <c r="C63" s="211" t="s">
        <v>40</v>
      </c>
      <c r="D63" s="229" t="s">
        <v>110</v>
      </c>
      <c r="E63" s="229" t="s">
        <v>481</v>
      </c>
      <c r="F63" s="211">
        <v>15915830240</v>
      </c>
      <c r="G63" s="229" t="s">
        <v>481</v>
      </c>
      <c r="H63" s="211" t="s">
        <v>44</v>
      </c>
      <c r="I63" s="211" t="s">
        <v>45</v>
      </c>
      <c r="J63" s="211">
        <v>0.45</v>
      </c>
      <c r="K63" s="15" t="s">
        <v>482</v>
      </c>
      <c r="L63" s="211">
        <v>0.45</v>
      </c>
      <c r="M63" s="15" t="s">
        <v>482</v>
      </c>
      <c r="N63" s="211">
        <v>0.45</v>
      </c>
      <c r="O63" s="15" t="s">
        <v>482</v>
      </c>
      <c r="P63" s="211">
        <v>0</v>
      </c>
      <c r="Q63" s="229" t="s">
        <v>148</v>
      </c>
      <c r="R63" s="211">
        <v>0</v>
      </c>
      <c r="S63" s="229" t="s">
        <v>148</v>
      </c>
      <c r="T63" s="211">
        <v>0</v>
      </c>
      <c r="U63" s="229" t="s">
        <v>148</v>
      </c>
      <c r="V63" s="211" t="s">
        <v>222</v>
      </c>
      <c r="W63" s="229" t="s">
        <v>483</v>
      </c>
      <c r="X63" s="211" t="s">
        <v>222</v>
      </c>
      <c r="Y63" s="229" t="s">
        <v>483</v>
      </c>
      <c r="Z63" s="211" t="s">
        <v>222</v>
      </c>
      <c r="AA63" s="229" t="s">
        <v>483</v>
      </c>
      <c r="AB63" s="211">
        <v>0</v>
      </c>
      <c r="AC63" s="229" t="s">
        <v>148</v>
      </c>
      <c r="AD63" s="211">
        <v>0</v>
      </c>
      <c r="AE63" s="229" t="s">
        <v>148</v>
      </c>
      <c r="AF63" s="211">
        <v>0</v>
      </c>
      <c r="AG63" s="229" t="s">
        <v>148</v>
      </c>
      <c r="AH63" s="211">
        <v>0.85</v>
      </c>
      <c r="AI63" s="211">
        <v>0.85</v>
      </c>
      <c r="AJ63" s="109">
        <v>0.85</v>
      </c>
      <c r="AK63" s="243"/>
      <c r="AL63" s="211" t="s">
        <v>78</v>
      </c>
      <c r="AM63" s="211" t="s">
        <v>119</v>
      </c>
      <c r="AN63" s="243" t="s">
        <v>430</v>
      </c>
      <c r="AV63" s="255" t="s">
        <v>3715</v>
      </c>
    </row>
    <row r="64" spans="1:48" ht="28.8" x14ac:dyDescent="0.25">
      <c r="A64" s="219">
        <v>62</v>
      </c>
      <c r="B64" s="240">
        <v>20212145059</v>
      </c>
      <c r="C64" s="211" t="s">
        <v>40</v>
      </c>
      <c r="D64" s="229" t="s">
        <v>110</v>
      </c>
      <c r="E64" s="229" t="s">
        <v>484</v>
      </c>
      <c r="F64" s="211">
        <v>15036937865</v>
      </c>
      <c r="G64" s="229" t="s">
        <v>261</v>
      </c>
      <c r="H64" s="211" t="s">
        <v>44</v>
      </c>
      <c r="I64" s="211" t="s">
        <v>45</v>
      </c>
      <c r="J64" s="211">
        <v>0.25</v>
      </c>
      <c r="K64" s="15" t="s">
        <v>485</v>
      </c>
      <c r="L64" s="211">
        <v>0.25</v>
      </c>
      <c r="M64" s="15" t="s">
        <v>485</v>
      </c>
      <c r="N64" s="211">
        <v>0.25</v>
      </c>
      <c r="O64" s="15" t="s">
        <v>485</v>
      </c>
      <c r="P64" s="211">
        <v>0</v>
      </c>
      <c r="Q64" s="229" t="s">
        <v>148</v>
      </c>
      <c r="R64" s="211">
        <v>0</v>
      </c>
      <c r="S64" s="229" t="s">
        <v>148</v>
      </c>
      <c r="T64" s="211">
        <v>0</v>
      </c>
      <c r="U64" s="229" t="s">
        <v>148</v>
      </c>
      <c r="V64" s="211">
        <v>0</v>
      </c>
      <c r="W64" s="229" t="s">
        <v>148</v>
      </c>
      <c r="X64" s="211">
        <v>0</v>
      </c>
      <c r="Y64" s="229" t="s">
        <v>148</v>
      </c>
      <c r="Z64" s="211">
        <v>0</v>
      </c>
      <c r="AA64" s="229" t="s">
        <v>148</v>
      </c>
      <c r="AB64" s="211">
        <v>0.4</v>
      </c>
      <c r="AC64" s="229" t="s">
        <v>486</v>
      </c>
      <c r="AD64" s="211">
        <v>0.4</v>
      </c>
      <c r="AE64" s="229" t="s">
        <v>486</v>
      </c>
      <c r="AF64" s="211">
        <v>0.4</v>
      </c>
      <c r="AG64" s="229" t="s">
        <v>486</v>
      </c>
      <c r="AH64" s="211">
        <v>0.65</v>
      </c>
      <c r="AI64" s="211">
        <v>0.65</v>
      </c>
      <c r="AJ64" s="109">
        <f>N64+Z64+AF64</f>
        <v>0.65</v>
      </c>
      <c r="AK64" s="243"/>
      <c r="AL64" s="211" t="s">
        <v>487</v>
      </c>
      <c r="AM64" s="211" t="s">
        <v>488</v>
      </c>
      <c r="AN64" s="243" t="s">
        <v>430</v>
      </c>
    </row>
    <row r="65" spans="1:40" ht="43.2" x14ac:dyDescent="0.25">
      <c r="A65" s="219">
        <v>63</v>
      </c>
      <c r="B65" s="240">
        <v>20212145036</v>
      </c>
      <c r="C65" s="211" t="s">
        <v>40</v>
      </c>
      <c r="D65" s="229" t="s">
        <v>142</v>
      </c>
      <c r="E65" s="229" t="s">
        <v>62</v>
      </c>
      <c r="F65" s="211">
        <v>15813325902</v>
      </c>
      <c r="G65" s="229" t="s">
        <v>103</v>
      </c>
      <c r="H65" s="211" t="s">
        <v>44</v>
      </c>
      <c r="I65" s="211" t="s">
        <v>45</v>
      </c>
      <c r="J65" s="211">
        <v>0.5</v>
      </c>
      <c r="K65" s="15" t="s">
        <v>489</v>
      </c>
      <c r="L65" s="211">
        <v>0.5</v>
      </c>
      <c r="M65" s="15" t="s">
        <v>489</v>
      </c>
      <c r="N65" s="211">
        <v>0.5</v>
      </c>
      <c r="O65" s="15" t="s">
        <v>489</v>
      </c>
      <c r="P65" s="211">
        <v>0</v>
      </c>
      <c r="Q65" s="229" t="s">
        <v>148</v>
      </c>
      <c r="R65" s="211">
        <v>0</v>
      </c>
      <c r="S65" s="229" t="s">
        <v>148</v>
      </c>
      <c r="T65" s="211"/>
      <c r="U65" s="229"/>
      <c r="V65" s="211" t="s">
        <v>347</v>
      </c>
      <c r="W65" s="229" t="s">
        <v>148</v>
      </c>
      <c r="X65" s="211">
        <v>0</v>
      </c>
      <c r="Y65" s="229" t="s">
        <v>148</v>
      </c>
      <c r="Z65" s="211">
        <v>0</v>
      </c>
      <c r="AA65" s="229" t="s">
        <v>148</v>
      </c>
      <c r="AB65" s="211" t="s">
        <v>347</v>
      </c>
      <c r="AC65" s="229" t="s">
        <v>148</v>
      </c>
      <c r="AD65" s="211">
        <v>0</v>
      </c>
      <c r="AE65" s="229" t="s">
        <v>148</v>
      </c>
      <c r="AF65" s="211">
        <v>0</v>
      </c>
      <c r="AG65" s="229" t="s">
        <v>148</v>
      </c>
      <c r="AH65" s="211" t="s">
        <v>490</v>
      </c>
      <c r="AI65" s="211">
        <f>L65+R65+X65+AD65</f>
        <v>0.5</v>
      </c>
      <c r="AJ65" s="109">
        <v>0.5</v>
      </c>
      <c r="AK65" s="243"/>
      <c r="AL65" s="211" t="s">
        <v>205</v>
      </c>
      <c r="AM65" s="211" t="s">
        <v>155</v>
      </c>
      <c r="AN65" s="243" t="s">
        <v>430</v>
      </c>
    </row>
    <row r="66" spans="1:40" ht="28.8" x14ac:dyDescent="0.25">
      <c r="A66" s="219">
        <v>64</v>
      </c>
      <c r="B66" s="240">
        <v>20212145007</v>
      </c>
      <c r="C66" s="211" t="s">
        <v>40</v>
      </c>
      <c r="D66" s="229" t="s">
        <v>41</v>
      </c>
      <c r="E66" s="229" t="s">
        <v>491</v>
      </c>
      <c r="F66" s="211">
        <v>15327979585</v>
      </c>
      <c r="G66" s="229" t="s">
        <v>72</v>
      </c>
      <c r="H66" s="211" t="s">
        <v>44</v>
      </c>
      <c r="I66" s="211" t="s">
        <v>45</v>
      </c>
      <c r="J66" s="211"/>
      <c r="K66" s="15"/>
      <c r="L66" s="211">
        <v>0.45</v>
      </c>
      <c r="M66" s="15" t="s">
        <v>492</v>
      </c>
      <c r="N66" s="211">
        <v>0.45</v>
      </c>
      <c r="O66" s="15" t="s">
        <v>492</v>
      </c>
      <c r="P66" s="211"/>
      <c r="Q66" s="229"/>
      <c r="R66" s="211"/>
      <c r="S66" s="229"/>
      <c r="T66" s="211"/>
      <c r="U66" s="229"/>
      <c r="V66" s="211"/>
      <c r="W66" s="229"/>
      <c r="X66" s="211">
        <v>0</v>
      </c>
      <c r="Y66" s="229" t="s">
        <v>148</v>
      </c>
      <c r="Z66" s="211">
        <v>0</v>
      </c>
      <c r="AA66" s="229" t="s">
        <v>148</v>
      </c>
      <c r="AB66" s="211"/>
      <c r="AC66" s="229"/>
      <c r="AD66" s="211">
        <v>0</v>
      </c>
      <c r="AE66" s="229" t="s">
        <v>148</v>
      </c>
      <c r="AF66" s="211">
        <v>0</v>
      </c>
      <c r="AG66" s="229" t="s">
        <v>148</v>
      </c>
      <c r="AH66" s="211">
        <v>0.45</v>
      </c>
      <c r="AI66" s="211"/>
      <c r="AJ66" s="109">
        <v>0.45</v>
      </c>
      <c r="AK66" s="243"/>
      <c r="AL66" s="211" t="s">
        <v>50</v>
      </c>
      <c r="AM66" s="211" t="s">
        <v>51</v>
      </c>
      <c r="AN66" s="243" t="s">
        <v>430</v>
      </c>
    </row>
    <row r="67" spans="1:40" ht="28.8" x14ac:dyDescent="0.25">
      <c r="A67" s="219">
        <v>65</v>
      </c>
      <c r="B67" s="240">
        <v>20212145051</v>
      </c>
      <c r="C67" s="211" t="s">
        <v>40</v>
      </c>
      <c r="D67" s="211" t="s">
        <v>54</v>
      </c>
      <c r="E67" s="211" t="s">
        <v>493</v>
      </c>
      <c r="F67" s="211">
        <v>15914269261</v>
      </c>
      <c r="G67" s="211" t="s">
        <v>363</v>
      </c>
      <c r="H67" s="211" t="s">
        <v>44</v>
      </c>
      <c r="I67" s="211" t="s">
        <v>45</v>
      </c>
      <c r="J67" s="211">
        <v>0.45</v>
      </c>
      <c r="K67" s="15"/>
      <c r="L67" s="211">
        <v>0.45</v>
      </c>
      <c r="M67" s="211" t="s">
        <v>494</v>
      </c>
      <c r="N67" s="211">
        <v>0.45</v>
      </c>
      <c r="O67" s="211" t="s">
        <v>494</v>
      </c>
      <c r="P67" s="211"/>
      <c r="Q67" s="229"/>
      <c r="R67" s="211"/>
      <c r="S67" s="229"/>
      <c r="T67" s="211"/>
      <c r="U67" s="229"/>
      <c r="V67" s="211"/>
      <c r="W67" s="229"/>
      <c r="X67" s="211"/>
      <c r="Y67" s="229"/>
      <c r="Z67" s="211"/>
      <c r="AA67" s="229"/>
      <c r="AB67" s="211"/>
      <c r="AC67" s="229"/>
      <c r="AD67" s="211"/>
      <c r="AE67" s="229"/>
      <c r="AF67" s="211"/>
      <c r="AG67" s="229"/>
      <c r="AH67" s="211"/>
      <c r="AI67" s="211">
        <v>0.45</v>
      </c>
      <c r="AJ67" s="109">
        <v>0.45</v>
      </c>
      <c r="AK67" s="243"/>
      <c r="AL67" s="211" t="s">
        <v>61</v>
      </c>
      <c r="AM67" s="211" t="s">
        <v>62</v>
      </c>
      <c r="AN67" s="243" t="s">
        <v>430</v>
      </c>
    </row>
    <row r="68" spans="1:40" ht="43.2" x14ac:dyDescent="0.25">
      <c r="A68" s="219">
        <v>66</v>
      </c>
      <c r="B68" s="240">
        <v>20212047002</v>
      </c>
      <c r="C68" s="211" t="s">
        <v>87</v>
      </c>
      <c r="D68" s="211" t="s">
        <v>54</v>
      </c>
      <c r="E68" s="229" t="s">
        <v>495</v>
      </c>
      <c r="F68" s="211">
        <v>13432291013</v>
      </c>
      <c r="G68" s="211" t="s">
        <v>363</v>
      </c>
      <c r="H68" s="211" t="s">
        <v>44</v>
      </c>
      <c r="I68" s="211" t="s">
        <v>45</v>
      </c>
      <c r="J68" s="211">
        <v>0.45</v>
      </c>
      <c r="K68" s="15"/>
      <c r="L68" s="211">
        <v>0.45</v>
      </c>
      <c r="M68" s="211" t="s">
        <v>496</v>
      </c>
      <c r="N68" s="211">
        <v>0.45</v>
      </c>
      <c r="O68" s="211" t="s">
        <v>496</v>
      </c>
      <c r="P68" s="211"/>
      <c r="Q68" s="229"/>
      <c r="R68" s="211"/>
      <c r="S68" s="229"/>
      <c r="T68" s="211"/>
      <c r="U68" s="229"/>
      <c r="V68" s="211"/>
      <c r="W68" s="229"/>
      <c r="X68" s="211">
        <f>V68</f>
        <v>0</v>
      </c>
      <c r="Y68" s="229"/>
      <c r="Z68" s="211">
        <v>0</v>
      </c>
      <c r="AA68" s="229"/>
      <c r="AB68" s="211"/>
      <c r="AC68" s="229"/>
      <c r="AD68" s="211">
        <v>0</v>
      </c>
      <c r="AE68" s="229"/>
      <c r="AF68" s="211">
        <v>0</v>
      </c>
      <c r="AG68" s="229"/>
      <c r="AH68" s="211"/>
      <c r="AI68" s="211">
        <v>0.45</v>
      </c>
      <c r="AJ68" s="109">
        <v>0.45</v>
      </c>
      <c r="AK68" s="243"/>
      <c r="AL68" s="211" t="s">
        <v>61</v>
      </c>
      <c r="AM68" s="211" t="s">
        <v>62</v>
      </c>
      <c r="AN68" s="243" t="s">
        <v>430</v>
      </c>
    </row>
    <row r="69" spans="1:40" ht="43.2" x14ac:dyDescent="0.25">
      <c r="A69" s="219">
        <v>67</v>
      </c>
      <c r="B69" s="240">
        <v>20212047004</v>
      </c>
      <c r="C69" s="211" t="s">
        <v>87</v>
      </c>
      <c r="D69" s="229" t="s">
        <v>142</v>
      </c>
      <c r="E69" s="229" t="s">
        <v>497</v>
      </c>
      <c r="F69" s="211">
        <v>15220009425</v>
      </c>
      <c r="G69" s="229" t="s">
        <v>112</v>
      </c>
      <c r="H69" s="211" t="s">
        <v>44</v>
      </c>
      <c r="I69" s="211" t="s">
        <v>45</v>
      </c>
      <c r="J69" s="211">
        <v>0.25</v>
      </c>
      <c r="K69" s="15" t="s">
        <v>498</v>
      </c>
      <c r="L69" s="211">
        <v>0.25</v>
      </c>
      <c r="M69" s="15" t="s">
        <v>498</v>
      </c>
      <c r="N69" s="211">
        <v>0.25</v>
      </c>
      <c r="O69" s="15" t="s">
        <v>498</v>
      </c>
      <c r="P69" s="211">
        <v>0</v>
      </c>
      <c r="Q69" s="229" t="s">
        <v>148</v>
      </c>
      <c r="R69" s="211">
        <v>0</v>
      </c>
      <c r="S69" s="229" t="s">
        <v>148</v>
      </c>
      <c r="T69" s="211"/>
      <c r="U69" s="229"/>
      <c r="V69" s="211" t="s">
        <v>347</v>
      </c>
      <c r="W69" s="229" t="s">
        <v>148</v>
      </c>
      <c r="X69" s="211">
        <v>0</v>
      </c>
      <c r="Y69" s="229" t="s">
        <v>148</v>
      </c>
      <c r="Z69" s="211">
        <v>0</v>
      </c>
      <c r="AA69" s="229" t="s">
        <v>148</v>
      </c>
      <c r="AB69" s="211" t="s">
        <v>347</v>
      </c>
      <c r="AC69" s="229" t="s">
        <v>148</v>
      </c>
      <c r="AD69" s="211">
        <v>0</v>
      </c>
      <c r="AE69" s="229" t="s">
        <v>148</v>
      </c>
      <c r="AF69" s="211">
        <v>0</v>
      </c>
      <c r="AG69" s="229" t="s">
        <v>148</v>
      </c>
      <c r="AH69" s="211" t="s">
        <v>499</v>
      </c>
      <c r="AI69" s="211">
        <f>L69+R69+X69+AD69</f>
        <v>0.25</v>
      </c>
      <c r="AJ69" s="109">
        <v>0.25</v>
      </c>
      <c r="AK69" s="243"/>
      <c r="AL69" s="211" t="s">
        <v>205</v>
      </c>
      <c r="AM69" s="211" t="s">
        <v>155</v>
      </c>
      <c r="AN69" s="243" t="s">
        <v>430</v>
      </c>
    </row>
    <row r="70" spans="1:40" ht="28.8" x14ac:dyDescent="0.25">
      <c r="A70" s="219">
        <v>68</v>
      </c>
      <c r="B70" s="240">
        <v>20212047001</v>
      </c>
      <c r="C70" s="211" t="s">
        <v>87</v>
      </c>
      <c r="D70" s="229" t="s">
        <v>41</v>
      </c>
      <c r="E70" s="229" t="s">
        <v>500</v>
      </c>
      <c r="F70" s="211">
        <v>17875692172</v>
      </c>
      <c r="G70" s="229" t="s">
        <v>501</v>
      </c>
      <c r="H70" s="211" t="s">
        <v>44</v>
      </c>
      <c r="I70" s="211" t="s">
        <v>45</v>
      </c>
      <c r="J70" s="211"/>
      <c r="K70" s="15"/>
      <c r="L70" s="211">
        <v>0.25</v>
      </c>
      <c r="M70" s="15" t="s">
        <v>502</v>
      </c>
      <c r="N70" s="211">
        <v>0.25</v>
      </c>
      <c r="O70" s="15" t="s">
        <v>502</v>
      </c>
      <c r="P70" s="211"/>
      <c r="Q70" s="229"/>
      <c r="R70" s="211"/>
      <c r="S70" s="229"/>
      <c r="T70" s="211"/>
      <c r="U70" s="229"/>
      <c r="V70" s="211"/>
      <c r="W70" s="229"/>
      <c r="X70" s="211">
        <v>0</v>
      </c>
      <c r="Y70" s="229" t="s">
        <v>148</v>
      </c>
      <c r="Z70" s="211">
        <v>0</v>
      </c>
      <c r="AA70" s="229" t="s">
        <v>148</v>
      </c>
      <c r="AB70" s="211"/>
      <c r="AC70" s="229"/>
      <c r="AD70" s="211">
        <v>0</v>
      </c>
      <c r="AE70" s="229" t="s">
        <v>148</v>
      </c>
      <c r="AF70" s="211">
        <v>0</v>
      </c>
      <c r="AG70" s="229" t="s">
        <v>148</v>
      </c>
      <c r="AH70" s="211">
        <v>0.25</v>
      </c>
      <c r="AI70" s="211"/>
      <c r="AJ70" s="109">
        <v>0.25</v>
      </c>
      <c r="AK70" s="243"/>
      <c r="AL70" s="211" t="s">
        <v>50</v>
      </c>
      <c r="AM70" s="211" t="s">
        <v>51</v>
      </c>
      <c r="AN70" s="243" t="s">
        <v>430</v>
      </c>
    </row>
    <row r="71" spans="1:40" ht="28.8" x14ac:dyDescent="0.25">
      <c r="A71" s="219">
        <v>69</v>
      </c>
      <c r="B71" s="240">
        <v>20212145060</v>
      </c>
      <c r="C71" s="211" t="s">
        <v>40</v>
      </c>
      <c r="D71" s="229" t="s">
        <v>41</v>
      </c>
      <c r="E71" s="229" t="s">
        <v>503</v>
      </c>
      <c r="F71" s="211">
        <v>19922124738</v>
      </c>
      <c r="G71" s="229" t="s">
        <v>501</v>
      </c>
      <c r="H71" s="211" t="s">
        <v>44</v>
      </c>
      <c r="I71" s="211" t="s">
        <v>45</v>
      </c>
      <c r="J71" s="211"/>
      <c r="K71" s="15"/>
      <c r="L71" s="211">
        <v>0.25</v>
      </c>
      <c r="M71" s="15" t="s">
        <v>504</v>
      </c>
      <c r="N71" s="211">
        <v>0.25</v>
      </c>
      <c r="O71" s="15" t="s">
        <v>504</v>
      </c>
      <c r="P71" s="211"/>
      <c r="Q71" s="229"/>
      <c r="R71" s="211"/>
      <c r="S71" s="229"/>
      <c r="T71" s="211"/>
      <c r="U71" s="229"/>
      <c r="V71" s="211"/>
      <c r="W71" s="229"/>
      <c r="X71" s="211">
        <v>0</v>
      </c>
      <c r="Y71" s="229" t="s">
        <v>148</v>
      </c>
      <c r="Z71" s="211">
        <v>0</v>
      </c>
      <c r="AA71" s="229"/>
      <c r="AB71" s="211"/>
      <c r="AC71" s="229"/>
      <c r="AD71" s="211">
        <v>0</v>
      </c>
      <c r="AE71" s="229" t="s">
        <v>148</v>
      </c>
      <c r="AF71" s="211">
        <v>0</v>
      </c>
      <c r="AG71" s="229" t="s">
        <v>148</v>
      </c>
      <c r="AH71" s="211">
        <v>0.25</v>
      </c>
      <c r="AI71" s="211"/>
      <c r="AJ71" s="109">
        <v>0.25</v>
      </c>
      <c r="AK71" s="243"/>
      <c r="AL71" s="211" t="s">
        <v>50</v>
      </c>
      <c r="AM71" s="211" t="s">
        <v>51</v>
      </c>
      <c r="AN71" s="243" t="s">
        <v>430</v>
      </c>
    </row>
    <row r="72" spans="1:40" ht="28.8" x14ac:dyDescent="0.25">
      <c r="A72" s="219">
        <v>70</v>
      </c>
      <c r="B72" s="240">
        <v>20212145044</v>
      </c>
      <c r="C72" s="211" t="s">
        <v>40</v>
      </c>
      <c r="D72" s="211" t="s">
        <v>54</v>
      </c>
      <c r="E72" s="211" t="s">
        <v>505</v>
      </c>
      <c r="F72" s="211">
        <v>13823243181</v>
      </c>
      <c r="G72" s="211" t="s">
        <v>453</v>
      </c>
      <c r="H72" s="211" t="s">
        <v>44</v>
      </c>
      <c r="I72" s="211" t="s">
        <v>45</v>
      </c>
      <c r="J72" s="211">
        <v>0.2</v>
      </c>
      <c r="K72" s="15"/>
      <c r="L72" s="211">
        <v>0.2</v>
      </c>
      <c r="M72" s="229" t="s">
        <v>506</v>
      </c>
      <c r="N72" s="211">
        <v>0.2</v>
      </c>
      <c r="O72" s="229" t="s">
        <v>506</v>
      </c>
      <c r="P72" s="211"/>
      <c r="Q72" s="229"/>
      <c r="R72" s="211"/>
      <c r="S72" s="229"/>
      <c r="T72" s="211"/>
      <c r="U72" s="229"/>
      <c r="V72" s="211"/>
      <c r="W72" s="229"/>
      <c r="X72" s="211"/>
      <c r="Y72" s="229"/>
      <c r="Z72" s="211">
        <v>0</v>
      </c>
      <c r="AA72" s="229"/>
      <c r="AB72" s="211"/>
      <c r="AC72" s="229"/>
      <c r="AD72" s="211">
        <v>0</v>
      </c>
      <c r="AE72" s="229"/>
      <c r="AF72" s="211">
        <v>0</v>
      </c>
      <c r="AG72" s="229"/>
      <c r="AH72" s="211"/>
      <c r="AI72" s="211">
        <v>0.2</v>
      </c>
      <c r="AJ72" s="109">
        <v>0.2</v>
      </c>
      <c r="AK72" s="243"/>
      <c r="AL72" s="211" t="s">
        <v>61</v>
      </c>
      <c r="AM72" s="211" t="s">
        <v>62</v>
      </c>
      <c r="AN72" s="243" t="s">
        <v>430</v>
      </c>
    </row>
  </sheetData>
  <autoFilter ref="D1:D73" xr:uid="{00000000-0009-0000-0000-000000000000}"/>
  <sortState xmlns:xlrd2="http://schemas.microsoft.com/office/spreadsheetml/2017/richdata2" ref="A3:AN72">
    <sortCondition descending="1" ref="AJ3:AJ72"/>
  </sortState>
  <mergeCells count="1">
    <mergeCell ref="A1:AM1"/>
  </mergeCells>
  <phoneticPr fontId="76" type="noConversion"/>
  <dataValidations count="2">
    <dataValidation type="list" allowBlank="1" showInputMessage="1" showErrorMessage="1" sqref="H1 H3:H35 H37:H40 H42:H1048576" xr:uid="{00000000-0002-0000-0000-000000000000}">
      <formula1>"全日制学术博士,全日制学术硕士,全日制专业硕士,非全日制专业硕士"</formula1>
    </dataValidation>
    <dataValidation type="list" allowBlank="1" showInputMessage="1" showErrorMessage="1" sqref="I1 I3:I30 I32:I35 I37:I40 I42:I1048576" xr:uid="{00000000-0002-0000-0000-000001000000}">
      <formula1>"定向,非定向"</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83"/>
  <sheetViews>
    <sheetView topLeftCell="E110" zoomScale="70" zoomScaleNormal="70" workbookViewId="0">
      <selection activeCell="A111" sqref="A111:XFD111"/>
    </sheetView>
  </sheetViews>
  <sheetFormatPr defaultColWidth="9" defaultRowHeight="14.4" x14ac:dyDescent="0.25"/>
  <cols>
    <col min="1" max="1" width="9" style="214"/>
    <col min="2" max="2" width="12.6640625" style="214"/>
    <col min="3" max="4" width="9" style="214"/>
    <col min="5" max="5" width="9" style="214" customWidth="1"/>
    <col min="6" max="6" width="12.6640625" style="214"/>
    <col min="7" max="7" width="9" style="214"/>
    <col min="8" max="8" width="17.6640625" style="214" customWidth="1"/>
    <col min="9" max="9" width="11.21875" style="214" customWidth="1"/>
    <col min="10" max="10" width="13.109375" style="214" customWidth="1"/>
    <col min="11" max="11" width="54.33203125" style="214" customWidth="1"/>
    <col min="12" max="12" width="9" style="214" customWidth="1"/>
    <col min="13" max="13" width="45.109375" style="214" customWidth="1"/>
    <col min="14" max="14" width="15.33203125" style="214" customWidth="1"/>
    <col min="15" max="15" width="42.88671875" style="214" customWidth="1"/>
    <col min="16" max="22" width="9" style="214" customWidth="1"/>
    <col min="23" max="23" width="55" style="214" customWidth="1"/>
    <col min="24" max="24" width="9" style="214" customWidth="1"/>
    <col min="25" max="25" width="63.88671875" style="214" customWidth="1"/>
    <col min="26" max="26" width="9" style="214" customWidth="1"/>
    <col min="27" max="27" width="65" style="214" customWidth="1"/>
    <col min="28" max="28" width="9" style="214" customWidth="1"/>
    <col min="29" max="29" width="44.6640625" style="214" customWidth="1"/>
    <col min="30" max="30" width="9" style="214" customWidth="1"/>
    <col min="31" max="31" width="47.44140625" style="214" customWidth="1"/>
    <col min="32" max="32" width="9" style="215" customWidth="1"/>
    <col min="33" max="33" width="46.77734375" style="215" customWidth="1"/>
    <col min="34" max="39" width="9" style="214"/>
    <col min="40" max="40" width="9" style="216"/>
    <col min="41" max="16384" width="9" style="214"/>
  </cols>
  <sheetData>
    <row r="1" spans="1:40" s="213" customFormat="1" ht="93.6" x14ac:dyDescent="0.25">
      <c r="A1" s="217" t="s">
        <v>1</v>
      </c>
      <c r="B1" s="217" t="s">
        <v>2</v>
      </c>
      <c r="C1" s="217" t="s">
        <v>3</v>
      </c>
      <c r="D1" s="217" t="s">
        <v>4</v>
      </c>
      <c r="E1" s="217" t="s">
        <v>5</v>
      </c>
      <c r="F1" s="217" t="s">
        <v>6</v>
      </c>
      <c r="G1" s="217" t="s">
        <v>7</v>
      </c>
      <c r="H1" s="217" t="s">
        <v>8</v>
      </c>
      <c r="I1" s="217" t="s">
        <v>9</v>
      </c>
      <c r="J1" s="217" t="s">
        <v>10</v>
      </c>
      <c r="K1" s="217" t="s">
        <v>11</v>
      </c>
      <c r="L1" s="220" t="s">
        <v>12</v>
      </c>
      <c r="M1" s="220" t="s">
        <v>13</v>
      </c>
      <c r="N1" s="220" t="s">
        <v>14</v>
      </c>
      <c r="O1" s="220" t="s">
        <v>15</v>
      </c>
      <c r="P1" s="217" t="s">
        <v>16</v>
      </c>
      <c r="Q1" s="217" t="s">
        <v>17</v>
      </c>
      <c r="R1" s="220" t="s">
        <v>18</v>
      </c>
      <c r="S1" s="220" t="s">
        <v>19</v>
      </c>
      <c r="T1" s="220" t="s">
        <v>20</v>
      </c>
      <c r="U1" s="220" t="s">
        <v>21</v>
      </c>
      <c r="V1" s="217" t="s">
        <v>22</v>
      </c>
      <c r="W1" s="217" t="s">
        <v>23</v>
      </c>
      <c r="X1" s="220" t="s">
        <v>24</v>
      </c>
      <c r="Y1" s="220" t="s">
        <v>25</v>
      </c>
      <c r="Z1" s="220" t="s">
        <v>26</v>
      </c>
      <c r="AA1" s="220" t="s">
        <v>27</v>
      </c>
      <c r="AB1" s="217" t="s">
        <v>28</v>
      </c>
      <c r="AC1" s="217" t="s">
        <v>29</v>
      </c>
      <c r="AD1" s="220" t="s">
        <v>28</v>
      </c>
      <c r="AE1" s="220" t="s">
        <v>30</v>
      </c>
      <c r="AF1" s="220" t="s">
        <v>31</v>
      </c>
      <c r="AG1" s="220" t="s">
        <v>32</v>
      </c>
      <c r="AH1" s="217" t="s">
        <v>33</v>
      </c>
      <c r="AI1" s="220" t="s">
        <v>34</v>
      </c>
      <c r="AJ1" s="220" t="s">
        <v>35</v>
      </c>
      <c r="AK1" s="217" t="s">
        <v>36</v>
      </c>
      <c r="AL1" s="217" t="s">
        <v>37</v>
      </c>
      <c r="AM1" s="223" t="s">
        <v>38</v>
      </c>
      <c r="AN1" s="223" t="s">
        <v>39</v>
      </c>
    </row>
    <row r="2" spans="1:40" ht="115.2" x14ac:dyDescent="0.25">
      <c r="A2" s="218">
        <v>1</v>
      </c>
      <c r="B2" s="218">
        <v>20213141073</v>
      </c>
      <c r="C2" s="218" t="s">
        <v>507</v>
      </c>
      <c r="D2" s="218" t="s">
        <v>156</v>
      </c>
      <c r="E2" s="218" t="s">
        <v>508</v>
      </c>
      <c r="F2" s="218">
        <v>15322193388</v>
      </c>
      <c r="G2" s="218" t="s">
        <v>43</v>
      </c>
      <c r="H2" s="218" t="s">
        <v>509</v>
      </c>
      <c r="I2" s="218" t="s">
        <v>45</v>
      </c>
      <c r="J2" s="218">
        <v>0.75</v>
      </c>
      <c r="K2" s="218" t="s">
        <v>510</v>
      </c>
      <c r="L2" s="206">
        <v>0.75</v>
      </c>
      <c r="M2" s="206" t="s">
        <v>510</v>
      </c>
      <c r="N2" s="218">
        <v>0.75</v>
      </c>
      <c r="O2" s="218" t="s">
        <v>510</v>
      </c>
      <c r="P2" s="218">
        <v>0</v>
      </c>
      <c r="Q2" s="218" t="s">
        <v>148</v>
      </c>
      <c r="R2" s="218">
        <v>0</v>
      </c>
      <c r="S2" s="218">
        <v>0</v>
      </c>
      <c r="T2" s="218">
        <v>0</v>
      </c>
      <c r="U2" s="218">
        <v>0</v>
      </c>
      <c r="V2" s="218">
        <v>60</v>
      </c>
      <c r="W2" s="218" t="s">
        <v>511</v>
      </c>
      <c r="X2" s="206">
        <v>60</v>
      </c>
      <c r="Y2" s="206" t="s">
        <v>511</v>
      </c>
      <c r="Z2" s="206">
        <v>60</v>
      </c>
      <c r="AA2" s="206" t="s">
        <v>512</v>
      </c>
      <c r="AB2" s="218">
        <v>0.8</v>
      </c>
      <c r="AC2" s="218" t="s">
        <v>513</v>
      </c>
      <c r="AD2" s="206">
        <v>0.6</v>
      </c>
      <c r="AE2" s="206" t="s">
        <v>514</v>
      </c>
      <c r="AF2" s="206">
        <v>0.6</v>
      </c>
      <c r="AG2" s="206" t="s">
        <v>513</v>
      </c>
      <c r="AH2" s="224">
        <v>61.55</v>
      </c>
      <c r="AI2" s="10">
        <f>L2+P2+X2+AD2</f>
        <v>61.35</v>
      </c>
      <c r="AJ2" s="10">
        <f>N2+Z2+AF2</f>
        <v>61.35</v>
      </c>
      <c r="AK2" s="209"/>
      <c r="AL2" s="218" t="s">
        <v>51</v>
      </c>
      <c r="AM2" s="218" t="s">
        <v>50</v>
      </c>
      <c r="AN2" s="225" t="s">
        <v>52</v>
      </c>
    </row>
    <row r="3" spans="1:40" ht="230.4" x14ac:dyDescent="0.25">
      <c r="A3" s="218">
        <v>2</v>
      </c>
      <c r="B3" s="218">
        <v>20213164093</v>
      </c>
      <c r="C3" s="218" t="s">
        <v>515</v>
      </c>
      <c r="D3" s="218" t="s">
        <v>70</v>
      </c>
      <c r="E3" s="218" t="s">
        <v>516</v>
      </c>
      <c r="F3" s="218">
        <v>15017424249</v>
      </c>
      <c r="G3" s="218" t="s">
        <v>517</v>
      </c>
      <c r="H3" s="218" t="s">
        <v>509</v>
      </c>
      <c r="I3" s="218" t="s">
        <v>45</v>
      </c>
      <c r="J3" s="218">
        <v>9.5</v>
      </c>
      <c r="K3" s="218" t="s">
        <v>518</v>
      </c>
      <c r="L3" s="206"/>
      <c r="M3" s="206"/>
      <c r="N3" s="218"/>
      <c r="O3" s="218">
        <v>9.3000000000000007</v>
      </c>
      <c r="P3" s="218"/>
      <c r="Q3" s="218"/>
      <c r="R3" s="218"/>
      <c r="S3" s="218"/>
      <c r="T3" s="218"/>
      <c r="U3" s="218"/>
      <c r="V3" s="218">
        <v>42.4</v>
      </c>
      <c r="W3" s="218" t="s">
        <v>519</v>
      </c>
      <c r="X3" s="206"/>
      <c r="Y3" s="206"/>
      <c r="Z3" s="206"/>
      <c r="AA3" s="206">
        <v>42.4</v>
      </c>
      <c r="AB3" s="218">
        <v>1.2</v>
      </c>
      <c r="AC3" s="218" t="s">
        <v>520</v>
      </c>
      <c r="AD3" s="206"/>
      <c r="AE3" s="206"/>
      <c r="AF3" s="206"/>
      <c r="AG3" s="206">
        <v>1.2</v>
      </c>
      <c r="AH3" s="224" t="s">
        <v>521</v>
      </c>
      <c r="AI3" s="10">
        <v>52.9</v>
      </c>
      <c r="AJ3" s="10">
        <v>52.9</v>
      </c>
      <c r="AK3" s="209"/>
      <c r="AL3" s="218" t="s">
        <v>97</v>
      </c>
      <c r="AM3" s="218" t="s">
        <v>78</v>
      </c>
      <c r="AN3" s="225" t="s">
        <v>52</v>
      </c>
    </row>
    <row r="4" spans="1:40" ht="201.6" x14ac:dyDescent="0.25">
      <c r="A4" s="218">
        <v>3</v>
      </c>
      <c r="B4" s="218">
        <v>20213141094</v>
      </c>
      <c r="C4" s="218" t="s">
        <v>507</v>
      </c>
      <c r="D4" s="218" t="s">
        <v>88</v>
      </c>
      <c r="E4" s="218" t="s">
        <v>522</v>
      </c>
      <c r="F4" s="218">
        <v>18344434234</v>
      </c>
      <c r="G4" s="218" t="s">
        <v>80</v>
      </c>
      <c r="H4" s="218" t="s">
        <v>509</v>
      </c>
      <c r="I4" s="218" t="s">
        <v>45</v>
      </c>
      <c r="J4" s="218">
        <v>1.45</v>
      </c>
      <c r="K4" s="218" t="s">
        <v>523</v>
      </c>
      <c r="L4" s="206">
        <v>1.45</v>
      </c>
      <c r="M4" s="206" t="s">
        <v>523</v>
      </c>
      <c r="N4" s="218">
        <v>2.0499999999999998</v>
      </c>
      <c r="O4" s="218" t="s">
        <v>524</v>
      </c>
      <c r="P4" s="218">
        <v>0</v>
      </c>
      <c r="Q4" s="218">
        <v>0</v>
      </c>
      <c r="R4" s="218">
        <v>0</v>
      </c>
      <c r="S4" s="218">
        <v>0</v>
      </c>
      <c r="T4" s="218"/>
      <c r="U4" s="218"/>
      <c r="V4" s="218">
        <v>36.6</v>
      </c>
      <c r="W4" s="218" t="s">
        <v>525</v>
      </c>
      <c r="X4" s="206">
        <v>36.6</v>
      </c>
      <c r="Y4" s="218" t="s">
        <v>525</v>
      </c>
      <c r="Z4" s="206">
        <v>36.4</v>
      </c>
      <c r="AA4" s="206" t="s">
        <v>525</v>
      </c>
      <c r="AB4" s="218">
        <v>0.4</v>
      </c>
      <c r="AC4" s="44" t="s">
        <v>526</v>
      </c>
      <c r="AD4" s="206">
        <v>0.4</v>
      </c>
      <c r="AE4" s="44" t="s">
        <v>526</v>
      </c>
      <c r="AF4" s="206"/>
      <c r="AG4" s="206"/>
      <c r="AH4" s="224">
        <v>38.25</v>
      </c>
      <c r="AI4" s="10">
        <v>38.25</v>
      </c>
      <c r="AJ4" s="10">
        <f>N4+Z4+AF4</f>
        <v>38.449999999999996</v>
      </c>
      <c r="AK4" s="209" t="s">
        <v>527</v>
      </c>
      <c r="AL4" s="218" t="s">
        <v>96</v>
      </c>
      <c r="AM4" s="218" t="s">
        <v>97</v>
      </c>
      <c r="AN4" s="225" t="s">
        <v>52</v>
      </c>
    </row>
    <row r="5" spans="1:40" ht="187.2" x14ac:dyDescent="0.25">
      <c r="A5" s="218">
        <v>4</v>
      </c>
      <c r="B5" s="218">
        <v>20213164067</v>
      </c>
      <c r="C5" s="209" t="s">
        <v>515</v>
      </c>
      <c r="D5" s="209" t="s">
        <v>54</v>
      </c>
      <c r="E5" s="209" t="s">
        <v>528</v>
      </c>
      <c r="F5" s="218">
        <v>13710201927</v>
      </c>
      <c r="G5" s="218" t="s">
        <v>529</v>
      </c>
      <c r="H5" s="218" t="s">
        <v>509</v>
      </c>
      <c r="I5" s="218" t="s">
        <v>45</v>
      </c>
      <c r="J5" s="218">
        <v>4.6500000000000004</v>
      </c>
      <c r="K5" s="218" t="s">
        <v>530</v>
      </c>
      <c r="L5" s="206">
        <v>4.6500000000000004</v>
      </c>
      <c r="M5" s="206" t="s">
        <v>530</v>
      </c>
      <c r="N5" s="218">
        <v>4.6500000000000004</v>
      </c>
      <c r="O5" s="218" t="s">
        <v>530</v>
      </c>
      <c r="P5" s="218"/>
      <c r="Q5" s="218"/>
      <c r="R5" s="218"/>
      <c r="S5" s="218"/>
      <c r="T5" s="218"/>
      <c r="U5" s="218"/>
      <c r="V5" s="218">
        <v>30.8</v>
      </c>
      <c r="W5" s="218" t="s">
        <v>531</v>
      </c>
      <c r="X5" s="206">
        <f>30.8</f>
        <v>30.8</v>
      </c>
      <c r="Y5" s="206" t="s">
        <v>531</v>
      </c>
      <c r="Z5" s="206">
        <v>30.8</v>
      </c>
      <c r="AA5" s="206" t="s">
        <v>531</v>
      </c>
      <c r="AB5" s="218">
        <v>1</v>
      </c>
      <c r="AC5" s="218" t="s">
        <v>532</v>
      </c>
      <c r="AD5" s="206">
        <v>1</v>
      </c>
      <c r="AE5" s="206" t="s">
        <v>532</v>
      </c>
      <c r="AF5" s="206">
        <v>1</v>
      </c>
      <c r="AG5" s="206" t="s">
        <v>532</v>
      </c>
      <c r="AH5" s="224">
        <f>AB5+V5+J5</f>
        <v>36.450000000000003</v>
      </c>
      <c r="AI5" s="10">
        <v>36.450000000000003</v>
      </c>
      <c r="AJ5" s="10">
        <f>N5+Z5+AF5</f>
        <v>36.450000000000003</v>
      </c>
      <c r="AK5" s="209"/>
      <c r="AL5" s="218" t="s">
        <v>61</v>
      </c>
      <c r="AM5" s="218" t="s">
        <v>62</v>
      </c>
      <c r="AN5" s="225" t="s">
        <v>52</v>
      </c>
    </row>
    <row r="6" spans="1:40" ht="296.39999999999998" x14ac:dyDescent="0.25">
      <c r="A6" s="218">
        <v>5</v>
      </c>
      <c r="B6" s="218">
        <v>20213141088</v>
      </c>
      <c r="C6" s="218" t="s">
        <v>507</v>
      </c>
      <c r="D6" s="218" t="s">
        <v>142</v>
      </c>
      <c r="E6" s="218" t="s">
        <v>533</v>
      </c>
      <c r="F6" s="218">
        <v>13528123227</v>
      </c>
      <c r="G6" s="218" t="s">
        <v>299</v>
      </c>
      <c r="H6" s="218" t="s">
        <v>509</v>
      </c>
      <c r="I6" s="218" t="s">
        <v>45</v>
      </c>
      <c r="J6" s="218">
        <v>1.3</v>
      </c>
      <c r="K6" s="218" t="s">
        <v>534</v>
      </c>
      <c r="L6" s="206">
        <v>1.3</v>
      </c>
      <c r="M6" s="206" t="s">
        <v>534</v>
      </c>
      <c r="N6" s="218">
        <v>1.3</v>
      </c>
      <c r="O6" s="218" t="s">
        <v>534</v>
      </c>
      <c r="P6" s="218">
        <v>0</v>
      </c>
      <c r="Q6" s="218" t="s">
        <v>148</v>
      </c>
      <c r="R6" s="218">
        <v>0</v>
      </c>
      <c r="S6" s="218" t="s">
        <v>148</v>
      </c>
      <c r="T6" s="218"/>
      <c r="U6" s="218"/>
      <c r="V6" s="218">
        <v>32.9</v>
      </c>
      <c r="W6" s="218" t="s">
        <v>535</v>
      </c>
      <c r="X6" s="206">
        <v>32.9</v>
      </c>
      <c r="Y6" s="206" t="s">
        <v>536</v>
      </c>
      <c r="Z6" s="206">
        <v>32.9</v>
      </c>
      <c r="AA6" s="206" t="s">
        <v>536</v>
      </c>
      <c r="AB6" s="218">
        <v>1.2</v>
      </c>
      <c r="AC6" s="218" t="s">
        <v>537</v>
      </c>
      <c r="AD6" s="206">
        <v>1.2</v>
      </c>
      <c r="AE6" s="206" t="s">
        <v>537</v>
      </c>
      <c r="AF6" s="206">
        <v>1.2</v>
      </c>
      <c r="AG6" s="206" t="s">
        <v>537</v>
      </c>
      <c r="AH6" s="224">
        <v>35.4</v>
      </c>
      <c r="AI6" s="10">
        <f>L6+R6+X6+AD6</f>
        <v>35.4</v>
      </c>
      <c r="AJ6" s="10">
        <f>N6+Z6+AF6</f>
        <v>35.4</v>
      </c>
      <c r="AK6" s="209"/>
      <c r="AL6" s="218" t="s">
        <v>205</v>
      </c>
      <c r="AM6" s="218" t="s">
        <v>96</v>
      </c>
      <c r="AN6" s="225" t="s">
        <v>52</v>
      </c>
    </row>
    <row r="7" spans="1:40" ht="86.4" x14ac:dyDescent="0.25">
      <c r="A7" s="218">
        <v>6</v>
      </c>
      <c r="B7" s="218">
        <v>20213141086</v>
      </c>
      <c r="C7" s="218" t="s">
        <v>507</v>
      </c>
      <c r="D7" s="218" t="s">
        <v>142</v>
      </c>
      <c r="E7" s="218" t="s">
        <v>538</v>
      </c>
      <c r="F7" s="218" t="s">
        <v>539</v>
      </c>
      <c r="G7" s="218" t="s">
        <v>72</v>
      </c>
      <c r="H7" s="218" t="s">
        <v>44</v>
      </c>
      <c r="I7" s="218" t="s">
        <v>45</v>
      </c>
      <c r="J7" s="218">
        <v>2.7</v>
      </c>
      <c r="K7" s="218" t="s">
        <v>540</v>
      </c>
      <c r="L7" s="206">
        <v>2.7</v>
      </c>
      <c r="M7" s="206" t="s">
        <v>540</v>
      </c>
      <c r="N7" s="218">
        <v>2.7</v>
      </c>
      <c r="O7" s="218" t="s">
        <v>540</v>
      </c>
      <c r="P7" s="218">
        <v>0</v>
      </c>
      <c r="Q7" s="218" t="s">
        <v>148</v>
      </c>
      <c r="R7" s="218">
        <v>0</v>
      </c>
      <c r="S7" s="218" t="s">
        <v>148</v>
      </c>
      <c r="T7" s="218"/>
      <c r="U7" s="218"/>
      <c r="V7" s="218">
        <v>30.2</v>
      </c>
      <c r="W7" s="218" t="s">
        <v>541</v>
      </c>
      <c r="X7" s="206">
        <v>30.2</v>
      </c>
      <c r="Y7" s="206" t="s">
        <v>541</v>
      </c>
      <c r="Z7" s="206">
        <v>30.2</v>
      </c>
      <c r="AA7" s="206" t="s">
        <v>541</v>
      </c>
      <c r="AB7" s="218">
        <v>0.4</v>
      </c>
      <c r="AC7" s="218" t="s">
        <v>542</v>
      </c>
      <c r="AD7" s="206">
        <v>0.4</v>
      </c>
      <c r="AE7" s="206" t="s">
        <v>542</v>
      </c>
      <c r="AF7" s="206">
        <v>0.4</v>
      </c>
      <c r="AG7" s="206" t="s">
        <v>542</v>
      </c>
      <c r="AH7" s="224">
        <v>33.299999999999997</v>
      </c>
      <c r="AI7" s="10">
        <v>33.299999999999997</v>
      </c>
      <c r="AJ7" s="10">
        <v>33.299999999999997</v>
      </c>
      <c r="AK7" s="209"/>
      <c r="AL7" s="218" t="s">
        <v>205</v>
      </c>
      <c r="AM7" s="218" t="s">
        <v>96</v>
      </c>
      <c r="AN7" s="225" t="s">
        <v>52</v>
      </c>
    </row>
    <row r="8" spans="1:40" ht="144" x14ac:dyDescent="0.25">
      <c r="A8" s="218">
        <v>7</v>
      </c>
      <c r="B8" s="218">
        <v>20213164082</v>
      </c>
      <c r="C8" s="218" t="s">
        <v>515</v>
      </c>
      <c r="D8" s="218" t="s">
        <v>88</v>
      </c>
      <c r="E8" s="218" t="s">
        <v>543</v>
      </c>
      <c r="F8" s="218">
        <v>13129735941</v>
      </c>
      <c r="G8" s="218" t="s">
        <v>80</v>
      </c>
      <c r="H8" s="218" t="s">
        <v>509</v>
      </c>
      <c r="I8" s="218" t="s">
        <v>45</v>
      </c>
      <c r="J8" s="218">
        <v>3.45</v>
      </c>
      <c r="K8" s="218" t="s">
        <v>544</v>
      </c>
      <c r="L8" s="206">
        <v>3.45</v>
      </c>
      <c r="M8" s="206" t="s">
        <v>544</v>
      </c>
      <c r="N8" s="218">
        <v>3.45</v>
      </c>
      <c r="O8" s="218" t="s">
        <v>544</v>
      </c>
      <c r="P8" s="218">
        <v>0</v>
      </c>
      <c r="Q8" s="218">
        <v>0</v>
      </c>
      <c r="R8" s="218">
        <v>0</v>
      </c>
      <c r="S8" s="218">
        <v>0</v>
      </c>
      <c r="T8" s="218"/>
      <c r="U8" s="218"/>
      <c r="V8" s="218">
        <v>28.6</v>
      </c>
      <c r="W8" s="218" t="s">
        <v>545</v>
      </c>
      <c r="X8" s="206">
        <v>28.6</v>
      </c>
      <c r="Y8" s="206" t="s">
        <v>545</v>
      </c>
      <c r="Z8" s="206">
        <v>28.6</v>
      </c>
      <c r="AA8" s="206" t="s">
        <v>545</v>
      </c>
      <c r="AB8" s="218">
        <v>1.2</v>
      </c>
      <c r="AC8" s="218" t="s">
        <v>546</v>
      </c>
      <c r="AD8" s="206">
        <v>1.2</v>
      </c>
      <c r="AE8" s="206" t="s">
        <v>546</v>
      </c>
      <c r="AF8" s="206">
        <v>1.2</v>
      </c>
      <c r="AG8" s="206" t="s">
        <v>546</v>
      </c>
      <c r="AH8" s="224">
        <v>33.25</v>
      </c>
      <c r="AI8" s="10">
        <v>33.25</v>
      </c>
      <c r="AJ8" s="10">
        <f>N8+Z8+AF8</f>
        <v>33.250000000000007</v>
      </c>
      <c r="AK8" s="209" t="s">
        <v>547</v>
      </c>
      <c r="AL8" s="218" t="s">
        <v>96</v>
      </c>
      <c r="AM8" s="218" t="s">
        <v>97</v>
      </c>
      <c r="AN8" s="225" t="s">
        <v>52</v>
      </c>
    </row>
    <row r="9" spans="1:40" ht="201.6" x14ac:dyDescent="0.25">
      <c r="A9" s="218">
        <v>8</v>
      </c>
      <c r="B9" s="218">
        <v>20213164072</v>
      </c>
      <c r="C9" s="218" t="s">
        <v>515</v>
      </c>
      <c r="D9" s="218" t="s">
        <v>110</v>
      </c>
      <c r="E9" s="218" t="s">
        <v>548</v>
      </c>
      <c r="F9" s="218">
        <v>15014985223</v>
      </c>
      <c r="G9" s="218" t="s">
        <v>351</v>
      </c>
      <c r="H9" s="218" t="s">
        <v>509</v>
      </c>
      <c r="I9" s="218" t="s">
        <v>45</v>
      </c>
      <c r="J9" s="218">
        <v>0.25</v>
      </c>
      <c r="K9" s="218" t="s">
        <v>549</v>
      </c>
      <c r="L9" s="206">
        <v>0.25</v>
      </c>
      <c r="M9" s="206" t="s">
        <v>549</v>
      </c>
      <c r="N9" s="218">
        <v>0.5</v>
      </c>
      <c r="O9" s="218" t="s">
        <v>550</v>
      </c>
      <c r="P9" s="218">
        <v>0</v>
      </c>
      <c r="Q9" s="218" t="s">
        <v>148</v>
      </c>
      <c r="R9" s="218">
        <v>0</v>
      </c>
      <c r="S9" s="218" t="s">
        <v>148</v>
      </c>
      <c r="T9" s="218">
        <v>0</v>
      </c>
      <c r="U9" s="218" t="s">
        <v>148</v>
      </c>
      <c r="V9" s="218">
        <v>30.4</v>
      </c>
      <c r="W9" s="218" t="s">
        <v>551</v>
      </c>
      <c r="X9" s="206">
        <v>30.4</v>
      </c>
      <c r="Y9" s="206" t="s">
        <v>551</v>
      </c>
      <c r="Z9" s="206">
        <v>30.4</v>
      </c>
      <c r="AA9" s="206" t="s">
        <v>551</v>
      </c>
      <c r="AB9" s="218">
        <v>2.2000000000000002</v>
      </c>
      <c r="AC9" s="218" t="s">
        <v>552</v>
      </c>
      <c r="AD9" s="206">
        <v>2</v>
      </c>
      <c r="AE9" s="209" t="s">
        <v>553</v>
      </c>
      <c r="AF9" s="206">
        <v>2</v>
      </c>
      <c r="AG9" s="209" t="s">
        <v>553</v>
      </c>
      <c r="AH9" s="224">
        <v>32.85</v>
      </c>
      <c r="AI9" s="10">
        <v>32.65</v>
      </c>
      <c r="AJ9" s="10">
        <v>33.15</v>
      </c>
      <c r="AK9" s="209"/>
      <c r="AL9" s="218" t="s">
        <v>487</v>
      </c>
      <c r="AM9" s="218" t="s">
        <v>488</v>
      </c>
      <c r="AN9" s="225" t="s">
        <v>52</v>
      </c>
    </row>
    <row r="10" spans="1:40" ht="144" x14ac:dyDescent="0.25">
      <c r="A10" s="218">
        <v>9</v>
      </c>
      <c r="B10" s="218">
        <v>20213164021</v>
      </c>
      <c r="C10" s="209" t="s">
        <v>515</v>
      </c>
      <c r="D10" s="209" t="s">
        <v>54</v>
      </c>
      <c r="E10" s="209" t="s">
        <v>554</v>
      </c>
      <c r="F10" s="218">
        <v>15920369980</v>
      </c>
      <c r="G10" s="209" t="s">
        <v>529</v>
      </c>
      <c r="H10" s="209" t="s">
        <v>509</v>
      </c>
      <c r="I10" s="209" t="s">
        <v>45</v>
      </c>
      <c r="J10" s="218">
        <v>1.35</v>
      </c>
      <c r="K10" s="209" t="s">
        <v>555</v>
      </c>
      <c r="L10" s="206">
        <v>1.35</v>
      </c>
      <c r="M10" s="209" t="s">
        <v>555</v>
      </c>
      <c r="N10" s="218">
        <v>1.35</v>
      </c>
      <c r="O10" s="209" t="s">
        <v>555</v>
      </c>
      <c r="P10" s="218"/>
      <c r="Q10" s="218"/>
      <c r="R10" s="218"/>
      <c r="S10" s="218"/>
      <c r="T10" s="218"/>
      <c r="U10" s="218"/>
      <c r="V10" s="218">
        <v>30.4</v>
      </c>
      <c r="W10" s="209" t="s">
        <v>556</v>
      </c>
      <c r="X10" s="206">
        <f>30.4</f>
        <v>30.4</v>
      </c>
      <c r="Y10" s="209" t="s">
        <v>556</v>
      </c>
      <c r="Z10" s="206">
        <v>30.4</v>
      </c>
      <c r="AA10" s="209" t="s">
        <v>556</v>
      </c>
      <c r="AB10" s="218">
        <v>1</v>
      </c>
      <c r="AC10" s="209" t="s">
        <v>557</v>
      </c>
      <c r="AD10" s="206">
        <v>1</v>
      </c>
      <c r="AE10" s="209" t="s">
        <v>557</v>
      </c>
      <c r="AF10" s="206">
        <v>1</v>
      </c>
      <c r="AG10" s="209" t="s">
        <v>557</v>
      </c>
      <c r="AH10" s="224">
        <f>AB10+V10+J10</f>
        <v>32.75</v>
      </c>
      <c r="AI10" s="10">
        <v>32.75</v>
      </c>
      <c r="AJ10" s="10">
        <f>N10+Z10+AF10</f>
        <v>32.75</v>
      </c>
      <c r="AK10" s="209"/>
      <c r="AL10" s="218" t="s">
        <v>61</v>
      </c>
      <c r="AM10" s="218" t="s">
        <v>62</v>
      </c>
      <c r="AN10" s="225" t="s">
        <v>52</v>
      </c>
    </row>
    <row r="11" spans="1:40" ht="302.39999999999998" x14ac:dyDescent="0.25">
      <c r="A11" s="218">
        <v>10</v>
      </c>
      <c r="B11" s="218">
        <v>20213164083</v>
      </c>
      <c r="C11" s="218" t="s">
        <v>515</v>
      </c>
      <c r="D11" s="218" t="s">
        <v>88</v>
      </c>
      <c r="E11" s="218" t="s">
        <v>558</v>
      </c>
      <c r="F11" s="218">
        <v>18950453002</v>
      </c>
      <c r="G11" s="218" t="s">
        <v>232</v>
      </c>
      <c r="H11" s="218" t="s">
        <v>509</v>
      </c>
      <c r="I11" s="218" t="s">
        <v>45</v>
      </c>
      <c r="J11" s="218">
        <v>2.65</v>
      </c>
      <c r="K11" s="218" t="s">
        <v>559</v>
      </c>
      <c r="L11" s="206">
        <v>2.65</v>
      </c>
      <c r="M11" s="206" t="s">
        <v>559</v>
      </c>
      <c r="N11" s="218">
        <v>2.65</v>
      </c>
      <c r="O11" s="218" t="s">
        <v>559</v>
      </c>
      <c r="P11" s="218">
        <v>0</v>
      </c>
      <c r="Q11" s="218">
        <v>0</v>
      </c>
      <c r="R11" s="218">
        <v>0</v>
      </c>
      <c r="S11" s="218">
        <v>0</v>
      </c>
      <c r="T11" s="218"/>
      <c r="U11" s="218"/>
      <c r="V11" s="218">
        <v>34</v>
      </c>
      <c r="W11" s="218" t="s">
        <v>560</v>
      </c>
      <c r="X11" s="206">
        <v>27</v>
      </c>
      <c r="Y11" s="206" t="s">
        <v>561</v>
      </c>
      <c r="Z11" s="206">
        <v>28.1</v>
      </c>
      <c r="AA11" s="206" t="s">
        <v>562</v>
      </c>
      <c r="AB11" s="218">
        <v>1.8</v>
      </c>
      <c r="AC11" s="218" t="s">
        <v>563</v>
      </c>
      <c r="AD11" s="206">
        <v>1.7</v>
      </c>
      <c r="AE11" s="206" t="s">
        <v>564</v>
      </c>
      <c r="AF11" s="206">
        <v>1.7</v>
      </c>
      <c r="AG11" s="206" t="s">
        <v>564</v>
      </c>
      <c r="AH11" s="224">
        <v>38.65</v>
      </c>
      <c r="AI11" s="10">
        <v>31.35</v>
      </c>
      <c r="AJ11" s="10">
        <f>N11+Z11+AF11</f>
        <v>32.450000000000003</v>
      </c>
      <c r="AK11" s="209" t="s">
        <v>565</v>
      </c>
      <c r="AL11" s="218" t="s">
        <v>96</v>
      </c>
      <c r="AM11" s="218" t="s">
        <v>97</v>
      </c>
      <c r="AN11" s="225" t="s">
        <v>52</v>
      </c>
    </row>
    <row r="12" spans="1:40" ht="201.6" x14ac:dyDescent="0.25">
      <c r="A12" s="218">
        <v>11</v>
      </c>
      <c r="B12" s="218">
        <v>20213164076</v>
      </c>
      <c r="C12" s="218" t="s">
        <v>566</v>
      </c>
      <c r="D12" s="218" t="s">
        <v>41</v>
      </c>
      <c r="E12" s="218" t="s">
        <v>567</v>
      </c>
      <c r="F12" s="218">
        <v>18777404241</v>
      </c>
      <c r="G12" s="218" t="s">
        <v>568</v>
      </c>
      <c r="H12" s="218" t="s">
        <v>509</v>
      </c>
      <c r="I12" s="218" t="s">
        <v>45</v>
      </c>
      <c r="J12" s="218">
        <v>6.1</v>
      </c>
      <c r="K12" s="218" t="s">
        <v>569</v>
      </c>
      <c r="L12" s="206">
        <v>6.1</v>
      </c>
      <c r="M12" s="206" t="s">
        <v>569</v>
      </c>
      <c r="N12" s="218">
        <v>6.1</v>
      </c>
      <c r="O12" s="218" t="s">
        <v>569</v>
      </c>
      <c r="P12" s="218"/>
      <c r="Q12" s="218"/>
      <c r="R12" s="218"/>
      <c r="S12" s="218"/>
      <c r="T12" s="218"/>
      <c r="U12" s="218"/>
      <c r="V12" s="218">
        <v>19.8</v>
      </c>
      <c r="W12" s="218" t="s">
        <v>570</v>
      </c>
      <c r="X12" s="206">
        <v>19.8</v>
      </c>
      <c r="Y12" s="206" t="s">
        <v>570</v>
      </c>
      <c r="Z12" s="206">
        <v>19.8</v>
      </c>
      <c r="AA12" s="206" t="s">
        <v>570</v>
      </c>
      <c r="AB12" s="218">
        <v>1.9</v>
      </c>
      <c r="AC12" s="218" t="s">
        <v>571</v>
      </c>
      <c r="AD12" s="206">
        <v>1.9</v>
      </c>
      <c r="AE12" s="206" t="s">
        <v>572</v>
      </c>
      <c r="AF12" s="206">
        <v>1.9</v>
      </c>
      <c r="AG12" s="206" t="s">
        <v>572</v>
      </c>
      <c r="AH12" s="224">
        <f>AB12+V12+J12</f>
        <v>27.799999999999997</v>
      </c>
      <c r="AI12" s="10">
        <f>L12+X12+AF12</f>
        <v>27.799999999999997</v>
      </c>
      <c r="AJ12" s="10">
        <f>N12+Z12+AF12</f>
        <v>27.799999999999997</v>
      </c>
      <c r="AK12" s="209"/>
      <c r="AL12" s="218" t="s">
        <v>573</v>
      </c>
      <c r="AM12" s="218" t="s">
        <v>51</v>
      </c>
      <c r="AN12" s="225" t="s">
        <v>52</v>
      </c>
    </row>
    <row r="13" spans="1:40" ht="129.6" x14ac:dyDescent="0.25">
      <c r="A13" s="218">
        <v>12</v>
      </c>
      <c r="B13" s="218">
        <v>20213141058</v>
      </c>
      <c r="C13" s="218" t="s">
        <v>507</v>
      </c>
      <c r="D13" s="218" t="s">
        <v>70</v>
      </c>
      <c r="E13" s="218" t="s">
        <v>574</v>
      </c>
      <c r="F13" s="218">
        <v>18680160147</v>
      </c>
      <c r="G13" s="218" t="s">
        <v>411</v>
      </c>
      <c r="H13" s="218" t="s">
        <v>509</v>
      </c>
      <c r="I13" s="218" t="s">
        <v>45</v>
      </c>
      <c r="J13" s="218">
        <v>1.1499999999999999</v>
      </c>
      <c r="K13" s="218" t="s">
        <v>575</v>
      </c>
      <c r="L13" s="206"/>
      <c r="M13" s="206"/>
      <c r="N13" s="218"/>
      <c r="O13" s="218"/>
      <c r="P13" s="218">
        <v>0</v>
      </c>
      <c r="Q13" s="218"/>
      <c r="R13" s="218"/>
      <c r="S13" s="218"/>
      <c r="T13" s="218"/>
      <c r="U13" s="218"/>
      <c r="V13" s="218">
        <v>24.8</v>
      </c>
      <c r="W13" s="218" t="s">
        <v>576</v>
      </c>
      <c r="X13" s="206"/>
      <c r="Y13" s="206"/>
      <c r="Z13" s="206"/>
      <c r="AA13" s="206"/>
      <c r="AB13" s="218">
        <v>1</v>
      </c>
      <c r="AC13" s="218" t="s">
        <v>577</v>
      </c>
      <c r="AD13" s="206"/>
      <c r="AE13" s="206"/>
      <c r="AF13" s="206"/>
      <c r="AG13" s="206"/>
      <c r="AH13" s="224">
        <v>26.95</v>
      </c>
      <c r="AI13" s="10"/>
      <c r="AJ13" s="10">
        <v>26.95</v>
      </c>
      <c r="AK13" s="209"/>
      <c r="AL13" s="218" t="s">
        <v>97</v>
      </c>
      <c r="AM13" s="218" t="s">
        <v>78</v>
      </c>
      <c r="AN13" s="225" t="s">
        <v>52</v>
      </c>
    </row>
    <row r="14" spans="1:40" ht="115.2" x14ac:dyDescent="0.25">
      <c r="A14" s="218">
        <v>13</v>
      </c>
      <c r="B14" s="218">
        <v>20213141027</v>
      </c>
      <c r="C14" s="218" t="s">
        <v>507</v>
      </c>
      <c r="D14" s="218" t="s">
        <v>142</v>
      </c>
      <c r="E14" s="218" t="s">
        <v>578</v>
      </c>
      <c r="F14" s="218">
        <v>19866220448</v>
      </c>
      <c r="G14" s="218" t="s">
        <v>579</v>
      </c>
      <c r="H14" s="218" t="s">
        <v>509</v>
      </c>
      <c r="I14" s="218" t="s">
        <v>45</v>
      </c>
      <c r="J14" s="218">
        <v>0.5</v>
      </c>
      <c r="K14" s="218" t="s">
        <v>580</v>
      </c>
      <c r="L14" s="206">
        <v>0.5</v>
      </c>
      <c r="M14" s="206" t="s">
        <v>580</v>
      </c>
      <c r="N14" s="218">
        <v>0.5</v>
      </c>
      <c r="O14" s="218" t="s">
        <v>580</v>
      </c>
      <c r="P14" s="218">
        <v>0</v>
      </c>
      <c r="Q14" s="218" t="s">
        <v>148</v>
      </c>
      <c r="R14" s="218">
        <v>0</v>
      </c>
      <c r="S14" s="218" t="s">
        <v>148</v>
      </c>
      <c r="T14" s="218"/>
      <c r="U14" s="218"/>
      <c r="V14" s="218">
        <v>23.2</v>
      </c>
      <c r="W14" s="218" t="s">
        <v>581</v>
      </c>
      <c r="X14" s="206">
        <v>23.2</v>
      </c>
      <c r="Y14" s="206" t="s">
        <v>581</v>
      </c>
      <c r="Z14" s="206">
        <v>23.2</v>
      </c>
      <c r="AA14" s="206" t="s">
        <v>581</v>
      </c>
      <c r="AB14" s="218">
        <v>0.6</v>
      </c>
      <c r="AC14" s="218" t="s">
        <v>582</v>
      </c>
      <c r="AD14" s="206">
        <v>0.6</v>
      </c>
      <c r="AE14" s="206" t="s">
        <v>583</v>
      </c>
      <c r="AF14" s="206">
        <v>0.6</v>
      </c>
      <c r="AG14" s="206" t="s">
        <v>583</v>
      </c>
      <c r="AH14" s="224">
        <v>24.3</v>
      </c>
      <c r="AI14" s="10">
        <f>L14+R14+X14+AD14</f>
        <v>24.3</v>
      </c>
      <c r="AJ14" s="10">
        <f t="shared" ref="AJ14:AJ20" si="0">N14+Z14+AF14</f>
        <v>24.3</v>
      </c>
      <c r="AK14" s="209"/>
      <c r="AL14" s="218" t="s">
        <v>205</v>
      </c>
      <c r="AM14" s="218" t="s">
        <v>96</v>
      </c>
      <c r="AN14" s="225" t="s">
        <v>52</v>
      </c>
    </row>
    <row r="15" spans="1:40" ht="115.2" x14ac:dyDescent="0.25">
      <c r="A15" s="218">
        <v>14</v>
      </c>
      <c r="B15" s="218">
        <v>20213141035</v>
      </c>
      <c r="C15" s="218" t="s">
        <v>507</v>
      </c>
      <c r="D15" s="218" t="s">
        <v>142</v>
      </c>
      <c r="E15" s="218" t="s">
        <v>584</v>
      </c>
      <c r="F15" s="218">
        <v>15219732173</v>
      </c>
      <c r="G15" s="218" t="s">
        <v>585</v>
      </c>
      <c r="H15" s="218" t="s">
        <v>509</v>
      </c>
      <c r="I15" s="218" t="s">
        <v>45</v>
      </c>
      <c r="J15" s="218">
        <v>1.35</v>
      </c>
      <c r="K15" s="218" t="s">
        <v>586</v>
      </c>
      <c r="L15" s="206">
        <v>1.35</v>
      </c>
      <c r="M15" s="206" t="s">
        <v>586</v>
      </c>
      <c r="N15" s="218">
        <v>1.35</v>
      </c>
      <c r="O15" s="218" t="s">
        <v>586</v>
      </c>
      <c r="P15" s="218">
        <v>0</v>
      </c>
      <c r="Q15" s="218" t="s">
        <v>148</v>
      </c>
      <c r="R15" s="218">
        <v>0</v>
      </c>
      <c r="S15" s="218" t="s">
        <v>148</v>
      </c>
      <c r="T15" s="218"/>
      <c r="U15" s="218"/>
      <c r="V15" s="218">
        <v>18.2</v>
      </c>
      <c r="W15" s="218" t="s">
        <v>587</v>
      </c>
      <c r="X15" s="206">
        <v>18.2</v>
      </c>
      <c r="Y15" s="206" t="s">
        <v>587</v>
      </c>
      <c r="Z15" s="206">
        <v>18.2</v>
      </c>
      <c r="AA15" s="206" t="s">
        <v>587</v>
      </c>
      <c r="AB15" s="218">
        <v>1</v>
      </c>
      <c r="AC15" s="218" t="s">
        <v>588</v>
      </c>
      <c r="AD15" s="206">
        <v>1</v>
      </c>
      <c r="AE15" s="206" t="s">
        <v>588</v>
      </c>
      <c r="AF15" s="206">
        <v>1</v>
      </c>
      <c r="AG15" s="206" t="s">
        <v>588</v>
      </c>
      <c r="AH15" s="224">
        <v>20.55</v>
      </c>
      <c r="AI15" s="10">
        <f>L15+R15+X15+AD15</f>
        <v>20.55</v>
      </c>
      <c r="AJ15" s="10">
        <f t="shared" si="0"/>
        <v>20.55</v>
      </c>
      <c r="AK15" s="209"/>
      <c r="AL15" s="218" t="s">
        <v>205</v>
      </c>
      <c r="AM15" s="218" t="s">
        <v>96</v>
      </c>
      <c r="AN15" s="225" t="s">
        <v>52</v>
      </c>
    </row>
    <row r="16" spans="1:40" ht="172.8" x14ac:dyDescent="0.25">
      <c r="A16" s="218">
        <v>15</v>
      </c>
      <c r="B16" s="218">
        <v>20213141097</v>
      </c>
      <c r="C16" s="218" t="s">
        <v>507</v>
      </c>
      <c r="D16" s="218" t="s">
        <v>156</v>
      </c>
      <c r="E16" s="218" t="s">
        <v>589</v>
      </c>
      <c r="F16" s="218">
        <v>17811561206</v>
      </c>
      <c r="G16" s="218" t="s">
        <v>585</v>
      </c>
      <c r="H16" s="218" t="s">
        <v>509</v>
      </c>
      <c r="I16" s="218" t="s">
        <v>45</v>
      </c>
      <c r="J16" s="218">
        <v>4.4000000000000004</v>
      </c>
      <c r="K16" s="218" t="s">
        <v>590</v>
      </c>
      <c r="L16" s="206">
        <v>4.2</v>
      </c>
      <c r="M16" s="206" t="s">
        <v>591</v>
      </c>
      <c r="N16" s="218">
        <v>4.2</v>
      </c>
      <c r="O16" s="218" t="s">
        <v>592</v>
      </c>
      <c r="P16" s="218">
        <v>0</v>
      </c>
      <c r="Q16" s="218" t="s">
        <v>148</v>
      </c>
      <c r="R16" s="218">
        <v>0</v>
      </c>
      <c r="S16" s="218">
        <v>0</v>
      </c>
      <c r="T16" s="218">
        <v>0</v>
      </c>
      <c r="U16" s="218">
        <v>0</v>
      </c>
      <c r="V16" s="218">
        <v>12</v>
      </c>
      <c r="W16" s="218" t="s">
        <v>593</v>
      </c>
      <c r="X16" s="206">
        <v>12</v>
      </c>
      <c r="Y16" s="206" t="s">
        <v>593</v>
      </c>
      <c r="Z16" s="206">
        <v>12</v>
      </c>
      <c r="AA16" s="206" t="s">
        <v>593</v>
      </c>
      <c r="AB16" s="218">
        <v>2.7</v>
      </c>
      <c r="AC16" s="218" t="s">
        <v>594</v>
      </c>
      <c r="AD16" s="206">
        <v>2.7</v>
      </c>
      <c r="AE16" s="206" t="s">
        <v>594</v>
      </c>
      <c r="AF16" s="206">
        <v>2.7</v>
      </c>
      <c r="AG16" s="206" t="s">
        <v>594</v>
      </c>
      <c r="AH16" s="224">
        <f>J16+V16+AB16</f>
        <v>19.099999999999998</v>
      </c>
      <c r="AI16" s="10">
        <f>L16+P16+X16+AD16</f>
        <v>18.899999999999999</v>
      </c>
      <c r="AJ16" s="10">
        <f t="shared" si="0"/>
        <v>18.899999999999999</v>
      </c>
      <c r="AK16" s="209"/>
      <c r="AL16" s="218" t="s">
        <v>51</v>
      </c>
      <c r="AM16" s="218" t="s">
        <v>50</v>
      </c>
      <c r="AN16" s="225" t="s">
        <v>52</v>
      </c>
    </row>
    <row r="17" spans="1:40" ht="288" x14ac:dyDescent="0.25">
      <c r="A17" s="218">
        <v>16</v>
      </c>
      <c r="B17" s="218">
        <v>20213141056</v>
      </c>
      <c r="C17" s="218" t="s">
        <v>507</v>
      </c>
      <c r="D17" s="218" t="s">
        <v>142</v>
      </c>
      <c r="E17" s="218" t="s">
        <v>205</v>
      </c>
      <c r="F17" s="218">
        <v>13531403032</v>
      </c>
      <c r="G17" s="218" t="s">
        <v>103</v>
      </c>
      <c r="H17" s="218" t="s">
        <v>509</v>
      </c>
      <c r="I17" s="218" t="s">
        <v>45</v>
      </c>
      <c r="J17" s="218">
        <v>5.35</v>
      </c>
      <c r="K17" s="218" t="s">
        <v>595</v>
      </c>
      <c r="L17" s="206">
        <v>4.95</v>
      </c>
      <c r="M17" s="206" t="s">
        <v>596</v>
      </c>
      <c r="N17" s="218">
        <v>5.15</v>
      </c>
      <c r="O17" s="218" t="s">
        <v>597</v>
      </c>
      <c r="P17" s="218">
        <v>0</v>
      </c>
      <c r="Q17" s="218" t="s">
        <v>148</v>
      </c>
      <c r="R17" s="218">
        <v>0</v>
      </c>
      <c r="S17" s="218" t="s">
        <v>148</v>
      </c>
      <c r="T17" s="218"/>
      <c r="U17" s="218"/>
      <c r="V17" s="218">
        <v>8.4</v>
      </c>
      <c r="W17" s="218" t="s">
        <v>598</v>
      </c>
      <c r="X17" s="206">
        <v>8.6999999999999993</v>
      </c>
      <c r="Y17" s="206" t="s">
        <v>599</v>
      </c>
      <c r="Z17" s="206">
        <v>8.1999999999999993</v>
      </c>
      <c r="AA17" s="206" t="s">
        <v>599</v>
      </c>
      <c r="AB17" s="218">
        <v>4.5999999999999996</v>
      </c>
      <c r="AC17" s="218" t="s">
        <v>600</v>
      </c>
      <c r="AD17" s="206">
        <v>4.5999999999999996</v>
      </c>
      <c r="AE17" s="206" t="s">
        <v>600</v>
      </c>
      <c r="AF17" s="206">
        <v>4.4000000000000004</v>
      </c>
      <c r="AG17" s="206" t="s">
        <v>601</v>
      </c>
      <c r="AH17" s="224">
        <v>18.350000000000001</v>
      </c>
      <c r="AI17" s="10">
        <f>L17+R17+X17+AD17</f>
        <v>18.25</v>
      </c>
      <c r="AJ17" s="10">
        <f t="shared" si="0"/>
        <v>17.75</v>
      </c>
      <c r="AK17" s="209" t="s">
        <v>602</v>
      </c>
      <c r="AL17" s="218" t="s">
        <v>205</v>
      </c>
      <c r="AM17" s="218" t="s">
        <v>96</v>
      </c>
      <c r="AN17" s="225" t="s">
        <v>52</v>
      </c>
    </row>
    <row r="18" spans="1:40" ht="115.2" x14ac:dyDescent="0.25">
      <c r="A18" s="218">
        <v>17</v>
      </c>
      <c r="B18" s="218">
        <v>20213164016</v>
      </c>
      <c r="C18" s="218" t="s">
        <v>515</v>
      </c>
      <c r="D18" s="218" t="s">
        <v>41</v>
      </c>
      <c r="E18" s="218" t="s">
        <v>603</v>
      </c>
      <c r="F18" s="218">
        <v>13307523191</v>
      </c>
      <c r="G18" s="218" t="s">
        <v>426</v>
      </c>
      <c r="H18" s="218" t="s">
        <v>509</v>
      </c>
      <c r="I18" s="218" t="s">
        <v>45</v>
      </c>
      <c r="J18" s="218">
        <v>1.05</v>
      </c>
      <c r="K18" s="218" t="s">
        <v>604</v>
      </c>
      <c r="L18" s="206">
        <v>0.65</v>
      </c>
      <c r="M18" s="206" t="s">
        <v>605</v>
      </c>
      <c r="N18" s="218">
        <v>1.05</v>
      </c>
      <c r="O18" s="218" t="s">
        <v>606</v>
      </c>
      <c r="P18" s="218"/>
      <c r="Q18" s="218"/>
      <c r="R18" s="218"/>
      <c r="S18" s="218"/>
      <c r="T18" s="218"/>
      <c r="U18" s="218"/>
      <c r="V18" s="218">
        <v>15.4</v>
      </c>
      <c r="W18" s="218" t="s">
        <v>607</v>
      </c>
      <c r="X18" s="206">
        <v>15.8</v>
      </c>
      <c r="Y18" s="206" t="s">
        <v>608</v>
      </c>
      <c r="Z18" s="206">
        <v>15.4</v>
      </c>
      <c r="AA18" s="206" t="s">
        <v>607</v>
      </c>
      <c r="AB18" s="218">
        <v>0.7</v>
      </c>
      <c r="AC18" s="218" t="s">
        <v>609</v>
      </c>
      <c r="AD18" s="206">
        <v>0.6</v>
      </c>
      <c r="AE18" s="206" t="s">
        <v>610</v>
      </c>
      <c r="AF18" s="206">
        <v>0.6</v>
      </c>
      <c r="AG18" s="206" t="s">
        <v>610</v>
      </c>
      <c r="AH18" s="224">
        <f>AB18+V18+J18</f>
        <v>17.150000000000002</v>
      </c>
      <c r="AI18" s="10">
        <f>L18+X18+AF18</f>
        <v>17.05</v>
      </c>
      <c r="AJ18" s="10">
        <f t="shared" si="0"/>
        <v>17.05</v>
      </c>
      <c r="AK18" s="209"/>
      <c r="AL18" s="218" t="s">
        <v>573</v>
      </c>
      <c r="AM18" s="218" t="s">
        <v>51</v>
      </c>
      <c r="AN18" s="225" t="s">
        <v>52</v>
      </c>
    </row>
    <row r="19" spans="1:40" ht="86.4" x14ac:dyDescent="0.25">
      <c r="A19" s="218">
        <v>18</v>
      </c>
      <c r="B19" s="218">
        <v>20213141039</v>
      </c>
      <c r="C19" s="218" t="s">
        <v>507</v>
      </c>
      <c r="D19" s="218" t="s">
        <v>142</v>
      </c>
      <c r="E19" s="218" t="s">
        <v>611</v>
      </c>
      <c r="F19" s="218">
        <v>13196815698</v>
      </c>
      <c r="G19" s="218" t="s">
        <v>144</v>
      </c>
      <c r="H19" s="218" t="s">
        <v>509</v>
      </c>
      <c r="I19" s="218" t="s">
        <v>45</v>
      </c>
      <c r="J19" s="218">
        <v>1.7</v>
      </c>
      <c r="K19" s="218" t="s">
        <v>612</v>
      </c>
      <c r="L19" s="206">
        <v>1.5</v>
      </c>
      <c r="M19" s="206" t="s">
        <v>613</v>
      </c>
      <c r="N19" s="218">
        <v>1.5</v>
      </c>
      <c r="O19" s="218" t="s">
        <v>613</v>
      </c>
      <c r="P19" s="218">
        <v>0</v>
      </c>
      <c r="Q19" s="218" t="s">
        <v>148</v>
      </c>
      <c r="R19" s="218">
        <v>0</v>
      </c>
      <c r="S19" s="218" t="s">
        <v>148</v>
      </c>
      <c r="T19" s="218"/>
      <c r="U19" s="218"/>
      <c r="V19" s="218">
        <v>14.2</v>
      </c>
      <c r="W19" s="218" t="s">
        <v>614</v>
      </c>
      <c r="X19" s="206">
        <v>14.4</v>
      </c>
      <c r="Y19" s="206" t="s">
        <v>615</v>
      </c>
      <c r="Z19" s="206">
        <v>14.4</v>
      </c>
      <c r="AA19" s="206" t="s">
        <v>615</v>
      </c>
      <c r="AB19" s="218">
        <v>0.8</v>
      </c>
      <c r="AC19" s="218" t="s">
        <v>616</v>
      </c>
      <c r="AD19" s="206">
        <v>0.8</v>
      </c>
      <c r="AE19" s="206" t="s">
        <v>616</v>
      </c>
      <c r="AF19" s="206">
        <v>0.8</v>
      </c>
      <c r="AG19" s="206" t="s">
        <v>616</v>
      </c>
      <c r="AH19" s="224">
        <v>16.7</v>
      </c>
      <c r="AI19" s="10">
        <f>L19+R19+X19+AD19</f>
        <v>16.7</v>
      </c>
      <c r="AJ19" s="10">
        <f t="shared" si="0"/>
        <v>16.7</v>
      </c>
      <c r="AK19" s="209"/>
      <c r="AL19" s="218" t="s">
        <v>205</v>
      </c>
      <c r="AM19" s="218" t="s">
        <v>96</v>
      </c>
      <c r="AN19" s="225" t="s">
        <v>52</v>
      </c>
    </row>
    <row r="20" spans="1:40" ht="259.2" x14ac:dyDescent="0.25">
      <c r="A20" s="218">
        <v>19</v>
      </c>
      <c r="B20" s="218">
        <v>20213141053</v>
      </c>
      <c r="C20" s="218" t="s">
        <v>507</v>
      </c>
      <c r="D20" s="218" t="s">
        <v>110</v>
      </c>
      <c r="E20" s="218" t="s">
        <v>617</v>
      </c>
      <c r="F20" s="218">
        <v>18225287996</v>
      </c>
      <c r="G20" s="218" t="s">
        <v>618</v>
      </c>
      <c r="H20" s="218" t="s">
        <v>509</v>
      </c>
      <c r="I20" s="218" t="s">
        <v>45</v>
      </c>
      <c r="J20" s="218">
        <v>10</v>
      </c>
      <c r="K20" s="218" t="s">
        <v>619</v>
      </c>
      <c r="L20" s="206">
        <v>10</v>
      </c>
      <c r="M20" s="206" t="s">
        <v>619</v>
      </c>
      <c r="N20" s="218">
        <v>10</v>
      </c>
      <c r="O20" s="218" t="s">
        <v>619</v>
      </c>
      <c r="P20" s="218">
        <v>0</v>
      </c>
      <c r="Q20" s="218" t="s">
        <v>148</v>
      </c>
      <c r="R20" s="218">
        <v>0</v>
      </c>
      <c r="S20" s="218" t="s">
        <v>148</v>
      </c>
      <c r="T20" s="218">
        <v>0</v>
      </c>
      <c r="U20" s="218" t="s">
        <v>148</v>
      </c>
      <c r="V20" s="218">
        <v>5.4</v>
      </c>
      <c r="W20" s="218" t="s">
        <v>620</v>
      </c>
      <c r="X20" s="206">
        <v>5.4</v>
      </c>
      <c r="Y20" s="206" t="s">
        <v>620</v>
      </c>
      <c r="Z20" s="206">
        <v>5.4</v>
      </c>
      <c r="AA20" s="206" t="s">
        <v>620</v>
      </c>
      <c r="AB20" s="218">
        <v>1.2</v>
      </c>
      <c r="AC20" s="218" t="s">
        <v>621</v>
      </c>
      <c r="AD20" s="206">
        <v>1.2</v>
      </c>
      <c r="AE20" s="206" t="s">
        <v>621</v>
      </c>
      <c r="AF20" s="206">
        <v>1.2</v>
      </c>
      <c r="AG20" s="206" t="s">
        <v>621</v>
      </c>
      <c r="AH20" s="224">
        <v>16.600000000000001</v>
      </c>
      <c r="AI20" s="10">
        <v>16.600000000000001</v>
      </c>
      <c r="AJ20" s="10">
        <f t="shared" si="0"/>
        <v>16.600000000000001</v>
      </c>
      <c r="AK20" s="209"/>
      <c r="AL20" s="218" t="s">
        <v>487</v>
      </c>
      <c r="AM20" s="218" t="s">
        <v>488</v>
      </c>
      <c r="AN20" s="225" t="s">
        <v>52</v>
      </c>
    </row>
    <row r="21" spans="1:40" ht="115.2" x14ac:dyDescent="0.25">
      <c r="A21" s="218">
        <v>20</v>
      </c>
      <c r="B21" s="218">
        <v>20213164044</v>
      </c>
      <c r="C21" s="218" t="s">
        <v>515</v>
      </c>
      <c r="D21" s="218" t="s">
        <v>142</v>
      </c>
      <c r="E21" s="218" t="s">
        <v>622</v>
      </c>
      <c r="F21" s="218">
        <v>13829650775</v>
      </c>
      <c r="G21" s="218" t="s">
        <v>453</v>
      </c>
      <c r="H21" s="218" t="s">
        <v>509</v>
      </c>
      <c r="I21" s="218" t="s">
        <v>45</v>
      </c>
      <c r="J21" s="218">
        <v>5.55</v>
      </c>
      <c r="K21" s="218" t="s">
        <v>623</v>
      </c>
      <c r="L21" s="206">
        <v>5.35</v>
      </c>
      <c r="M21" s="206" t="s">
        <v>624</v>
      </c>
      <c r="N21" s="218">
        <v>5.75</v>
      </c>
      <c r="O21" s="218" t="s">
        <v>625</v>
      </c>
      <c r="P21" s="218">
        <v>0</v>
      </c>
      <c r="Q21" s="218" t="s">
        <v>148</v>
      </c>
      <c r="R21" s="218">
        <v>0</v>
      </c>
      <c r="S21" s="218" t="s">
        <v>148</v>
      </c>
      <c r="T21" s="218"/>
      <c r="U21" s="218"/>
      <c r="V21" s="218">
        <v>8.4</v>
      </c>
      <c r="W21" s="218" t="s">
        <v>626</v>
      </c>
      <c r="X21" s="206">
        <v>8.6</v>
      </c>
      <c r="Y21" s="206" t="s">
        <v>627</v>
      </c>
      <c r="Z21" s="206">
        <v>8.4</v>
      </c>
      <c r="AA21" s="206" t="s">
        <v>628</v>
      </c>
      <c r="AB21" s="218">
        <v>2.6</v>
      </c>
      <c r="AC21" s="218" t="s">
        <v>629</v>
      </c>
      <c r="AD21" s="206">
        <v>2.4</v>
      </c>
      <c r="AE21" s="206" t="s">
        <v>630</v>
      </c>
      <c r="AF21" s="206"/>
      <c r="AG21" s="206"/>
      <c r="AH21" s="224">
        <v>16.55</v>
      </c>
      <c r="AI21" s="10">
        <f>L21+R21+X21+AD21</f>
        <v>16.349999999999998</v>
      </c>
      <c r="AJ21" s="10">
        <f>N21+Z21+AD21</f>
        <v>16.55</v>
      </c>
      <c r="AK21" s="209"/>
      <c r="AL21" s="218" t="s">
        <v>205</v>
      </c>
      <c r="AM21" s="218" t="s">
        <v>96</v>
      </c>
      <c r="AN21" s="225" t="s">
        <v>52</v>
      </c>
    </row>
    <row r="22" spans="1:40" ht="144" x14ac:dyDescent="0.25">
      <c r="A22" s="218">
        <v>21</v>
      </c>
      <c r="B22" s="218">
        <v>20213163191</v>
      </c>
      <c r="C22" s="218" t="s">
        <v>631</v>
      </c>
      <c r="D22" s="218" t="s">
        <v>632</v>
      </c>
      <c r="E22" s="218" t="s">
        <v>633</v>
      </c>
      <c r="F22" s="218" t="s">
        <v>634</v>
      </c>
      <c r="G22" s="218" t="s">
        <v>248</v>
      </c>
      <c r="H22" s="218" t="s">
        <v>509</v>
      </c>
      <c r="I22" s="218" t="s">
        <v>45</v>
      </c>
      <c r="J22" s="218">
        <v>7.45</v>
      </c>
      <c r="K22" s="218" t="s">
        <v>635</v>
      </c>
      <c r="L22" s="206">
        <f>J22</f>
        <v>7.45</v>
      </c>
      <c r="M22" s="206" t="s">
        <v>635</v>
      </c>
      <c r="N22" s="218">
        <f>L22</f>
        <v>7.45</v>
      </c>
      <c r="O22" s="218" t="s">
        <v>636</v>
      </c>
      <c r="P22" s="218">
        <v>0</v>
      </c>
      <c r="Q22" s="218" t="s">
        <v>250</v>
      </c>
      <c r="R22" s="218">
        <f>R23</f>
        <v>0</v>
      </c>
      <c r="S22" s="218"/>
      <c r="T22" s="218"/>
      <c r="U22" s="218"/>
      <c r="V22" s="218">
        <v>7.4</v>
      </c>
      <c r="W22" s="221" t="s">
        <v>637</v>
      </c>
      <c r="X22" s="206">
        <f>V22</f>
        <v>7.4</v>
      </c>
      <c r="Y22" s="221" t="s">
        <v>637</v>
      </c>
      <c r="Z22" s="206">
        <f>X22</f>
        <v>7.4</v>
      </c>
      <c r="AA22" s="221" t="s">
        <v>637</v>
      </c>
      <c r="AB22" s="218">
        <v>1.4</v>
      </c>
      <c r="AC22" s="218" t="s">
        <v>638</v>
      </c>
      <c r="AD22" s="206">
        <f>AB22</f>
        <v>1.4</v>
      </c>
      <c r="AE22" s="206"/>
      <c r="AF22" s="206">
        <v>1.4</v>
      </c>
      <c r="AG22" s="206"/>
      <c r="AH22" s="224">
        <f>J22+P22+V22+AB22</f>
        <v>16.25</v>
      </c>
      <c r="AI22" s="10">
        <f>L22+R22+X22+AD22</f>
        <v>16.25</v>
      </c>
      <c r="AJ22" s="10">
        <f>N22+Z22+AF22</f>
        <v>16.25</v>
      </c>
      <c r="AK22" s="209"/>
      <c r="AL22" s="218" t="s">
        <v>61</v>
      </c>
      <c r="AM22" s="218" t="s">
        <v>253</v>
      </c>
      <c r="AN22" s="225" t="s">
        <v>52</v>
      </c>
    </row>
    <row r="23" spans="1:40" ht="158.4" x14ac:dyDescent="0.25">
      <c r="A23" s="218">
        <v>22</v>
      </c>
      <c r="B23" s="218">
        <v>20213141008</v>
      </c>
      <c r="C23" s="218" t="s">
        <v>507</v>
      </c>
      <c r="D23" s="218" t="s">
        <v>142</v>
      </c>
      <c r="E23" s="218" t="s">
        <v>639</v>
      </c>
      <c r="F23" s="218">
        <v>13415176599</v>
      </c>
      <c r="G23" s="218" t="s">
        <v>568</v>
      </c>
      <c r="H23" s="218" t="s">
        <v>509</v>
      </c>
      <c r="I23" s="218" t="s">
        <v>45</v>
      </c>
      <c r="J23" s="218">
        <v>6.55</v>
      </c>
      <c r="K23" s="218" t="s">
        <v>640</v>
      </c>
      <c r="L23" s="206">
        <v>6.35</v>
      </c>
      <c r="M23" s="206" t="s">
        <v>641</v>
      </c>
      <c r="N23" s="218">
        <v>6.35</v>
      </c>
      <c r="O23" s="218" t="s">
        <v>641</v>
      </c>
      <c r="P23" s="218">
        <v>0</v>
      </c>
      <c r="Q23" s="218" t="s">
        <v>148</v>
      </c>
      <c r="R23" s="218">
        <v>0</v>
      </c>
      <c r="S23" s="218" t="s">
        <v>148</v>
      </c>
      <c r="T23" s="218"/>
      <c r="U23" s="218"/>
      <c r="V23" s="218">
        <v>8.1999999999999993</v>
      </c>
      <c r="W23" s="218" t="s">
        <v>642</v>
      </c>
      <c r="X23" s="206">
        <v>8.1999999999999993</v>
      </c>
      <c r="Y23" s="206" t="s">
        <v>642</v>
      </c>
      <c r="Z23" s="206">
        <v>8.1999999999999993</v>
      </c>
      <c r="AA23" s="206" t="s">
        <v>642</v>
      </c>
      <c r="AB23" s="218">
        <v>3.2</v>
      </c>
      <c r="AC23" s="218" t="s">
        <v>643</v>
      </c>
      <c r="AD23" s="206">
        <v>3.2</v>
      </c>
      <c r="AE23" s="206" t="s">
        <v>643</v>
      </c>
      <c r="AF23" s="206">
        <v>1.7</v>
      </c>
      <c r="AG23" s="206" t="s">
        <v>644</v>
      </c>
      <c r="AH23" s="224">
        <v>17.95</v>
      </c>
      <c r="AI23" s="10">
        <f>L23+R23+X23+AD23</f>
        <v>17.75</v>
      </c>
      <c r="AJ23" s="10">
        <f>N23+Z23+AF23</f>
        <v>16.25</v>
      </c>
      <c r="AK23" s="209" t="s">
        <v>645</v>
      </c>
      <c r="AL23" s="218" t="s">
        <v>205</v>
      </c>
      <c r="AM23" s="218" t="s">
        <v>96</v>
      </c>
      <c r="AN23" s="225" t="s">
        <v>52</v>
      </c>
    </row>
    <row r="24" spans="1:40" ht="259.2" x14ac:dyDescent="0.25">
      <c r="A24" s="218">
        <v>23</v>
      </c>
      <c r="B24" s="218">
        <v>20213164068</v>
      </c>
      <c r="C24" s="218" t="s">
        <v>566</v>
      </c>
      <c r="D24" s="218" t="s">
        <v>70</v>
      </c>
      <c r="E24" s="218" t="s">
        <v>646</v>
      </c>
      <c r="F24" s="218">
        <v>14778056497</v>
      </c>
      <c r="G24" s="218" t="s">
        <v>187</v>
      </c>
      <c r="H24" s="218" t="s">
        <v>509</v>
      </c>
      <c r="I24" s="218" t="s">
        <v>45</v>
      </c>
      <c r="J24" s="218">
        <v>7.65</v>
      </c>
      <c r="K24" s="218" t="s">
        <v>647</v>
      </c>
      <c r="L24" s="206" t="s">
        <v>648</v>
      </c>
      <c r="M24" s="206">
        <v>7.35</v>
      </c>
      <c r="N24" s="218"/>
      <c r="O24" s="218"/>
      <c r="P24" s="218">
        <v>0</v>
      </c>
      <c r="Q24" s="218" t="s">
        <v>148</v>
      </c>
      <c r="R24" s="218"/>
      <c r="S24" s="218"/>
      <c r="T24" s="218"/>
      <c r="U24" s="218"/>
      <c r="V24" s="218">
        <v>4.5999999999999996</v>
      </c>
      <c r="W24" s="218" t="s">
        <v>649</v>
      </c>
      <c r="X24" s="206"/>
      <c r="Y24" s="206"/>
      <c r="Z24" s="206"/>
      <c r="AA24" s="206"/>
      <c r="AB24" s="218">
        <v>3.4</v>
      </c>
      <c r="AC24" s="218" t="s">
        <v>650</v>
      </c>
      <c r="AD24" s="206" t="s">
        <v>651</v>
      </c>
      <c r="AE24" s="206">
        <v>3.2</v>
      </c>
      <c r="AF24" s="206"/>
      <c r="AG24" s="206"/>
      <c r="AH24" s="224">
        <v>15.65</v>
      </c>
      <c r="AI24" s="10">
        <v>15.15</v>
      </c>
      <c r="AJ24" s="10">
        <v>15.15</v>
      </c>
      <c r="AK24" s="209"/>
      <c r="AL24" s="218" t="s">
        <v>97</v>
      </c>
      <c r="AM24" s="218" t="s">
        <v>78</v>
      </c>
      <c r="AN24" s="225" t="s">
        <v>52</v>
      </c>
    </row>
    <row r="25" spans="1:40" ht="172.8" x14ac:dyDescent="0.25">
      <c r="A25" s="218">
        <v>24</v>
      </c>
      <c r="B25" s="218">
        <v>20213164042</v>
      </c>
      <c r="C25" s="218" t="s">
        <v>566</v>
      </c>
      <c r="D25" s="218" t="s">
        <v>70</v>
      </c>
      <c r="E25" s="218" t="s">
        <v>652</v>
      </c>
      <c r="F25" s="218">
        <v>18923648017</v>
      </c>
      <c r="G25" s="218" t="s">
        <v>271</v>
      </c>
      <c r="H25" s="218" t="s">
        <v>509</v>
      </c>
      <c r="I25" s="218" t="s">
        <v>45</v>
      </c>
      <c r="J25" s="218">
        <v>4.55</v>
      </c>
      <c r="K25" s="218" t="s">
        <v>653</v>
      </c>
      <c r="L25" s="206" t="s">
        <v>654</v>
      </c>
      <c r="M25" s="206">
        <v>3.75</v>
      </c>
      <c r="N25" s="218"/>
      <c r="O25" s="218"/>
      <c r="P25" s="218">
        <v>0</v>
      </c>
      <c r="Q25" s="218"/>
      <c r="R25" s="218"/>
      <c r="S25" s="218"/>
      <c r="T25" s="218"/>
      <c r="U25" s="218"/>
      <c r="V25" s="218">
        <v>9</v>
      </c>
      <c r="W25" s="218" t="s">
        <v>655</v>
      </c>
      <c r="X25" s="206"/>
      <c r="Y25" s="206"/>
      <c r="Z25" s="206"/>
      <c r="AA25" s="206"/>
      <c r="AB25" s="218">
        <v>2.2000000000000002</v>
      </c>
      <c r="AC25" s="218" t="s">
        <v>656</v>
      </c>
      <c r="AD25" s="206"/>
      <c r="AE25" s="206"/>
      <c r="AF25" s="206"/>
      <c r="AG25" s="206"/>
      <c r="AH25" s="224">
        <v>15.75</v>
      </c>
      <c r="AI25" s="10">
        <v>14.95</v>
      </c>
      <c r="AJ25" s="10">
        <v>14.95</v>
      </c>
      <c r="AK25" s="209"/>
      <c r="AL25" s="218" t="s">
        <v>97</v>
      </c>
      <c r="AM25" s="218" t="s">
        <v>78</v>
      </c>
      <c r="AN25" s="225" t="s">
        <v>52</v>
      </c>
    </row>
    <row r="26" spans="1:40" ht="187.2" x14ac:dyDescent="0.25">
      <c r="A26" s="218">
        <v>25</v>
      </c>
      <c r="B26" s="218">
        <v>20213141092</v>
      </c>
      <c r="C26" s="218" t="s">
        <v>507</v>
      </c>
      <c r="D26" s="218" t="s">
        <v>70</v>
      </c>
      <c r="E26" s="218" t="s">
        <v>657</v>
      </c>
      <c r="F26" s="218">
        <v>13425319711</v>
      </c>
      <c r="G26" s="218" t="s">
        <v>326</v>
      </c>
      <c r="H26" s="218" t="s">
        <v>509</v>
      </c>
      <c r="I26" s="218" t="s">
        <v>45</v>
      </c>
      <c r="J26" s="218">
        <v>4.0999999999999996</v>
      </c>
      <c r="K26" s="218" t="s">
        <v>658</v>
      </c>
      <c r="L26" s="206" t="s">
        <v>659</v>
      </c>
      <c r="M26" s="206">
        <v>3.9</v>
      </c>
      <c r="N26" s="218" t="s">
        <v>659</v>
      </c>
      <c r="O26" s="218">
        <v>3.9</v>
      </c>
      <c r="P26" s="218">
        <v>0</v>
      </c>
      <c r="Q26" s="218"/>
      <c r="R26" s="218"/>
      <c r="S26" s="218"/>
      <c r="T26" s="218"/>
      <c r="U26" s="218"/>
      <c r="V26" s="218">
        <v>9.6</v>
      </c>
      <c r="W26" s="218" t="s">
        <v>660</v>
      </c>
      <c r="X26" s="206" t="s">
        <v>661</v>
      </c>
      <c r="Y26" s="206">
        <v>9</v>
      </c>
      <c r="Z26" s="206" t="s">
        <v>661</v>
      </c>
      <c r="AA26" s="206">
        <v>9</v>
      </c>
      <c r="AB26" s="218">
        <v>2.2999999999999998</v>
      </c>
      <c r="AC26" s="218" t="s">
        <v>662</v>
      </c>
      <c r="AD26" s="206" t="s">
        <v>663</v>
      </c>
      <c r="AE26" s="206">
        <v>1.4</v>
      </c>
      <c r="AF26" s="222">
        <v>1.9</v>
      </c>
      <c r="AG26" s="206" t="s">
        <v>664</v>
      </c>
      <c r="AH26" s="224">
        <v>16.2</v>
      </c>
      <c r="AI26" s="10">
        <v>14.3</v>
      </c>
      <c r="AJ26" s="10">
        <f>AF26+AA26+O26</f>
        <v>14.8</v>
      </c>
      <c r="AK26" s="209"/>
      <c r="AL26" s="218" t="s">
        <v>97</v>
      </c>
      <c r="AM26" s="218" t="s">
        <v>78</v>
      </c>
      <c r="AN26" s="225" t="s">
        <v>52</v>
      </c>
    </row>
    <row r="27" spans="1:40" ht="216" x14ac:dyDescent="0.25">
      <c r="A27" s="218">
        <v>26</v>
      </c>
      <c r="B27" s="218">
        <v>20213164079</v>
      </c>
      <c r="C27" s="218" t="s">
        <v>515</v>
      </c>
      <c r="D27" s="218" t="s">
        <v>632</v>
      </c>
      <c r="E27" s="218" t="s">
        <v>665</v>
      </c>
      <c r="F27" s="218" t="s">
        <v>666</v>
      </c>
      <c r="G27" s="218" t="s">
        <v>667</v>
      </c>
      <c r="H27" s="218" t="s">
        <v>509</v>
      </c>
      <c r="I27" s="218" t="s">
        <v>45</v>
      </c>
      <c r="J27" s="218">
        <v>4.6500000000000004</v>
      </c>
      <c r="K27" s="218" t="s">
        <v>668</v>
      </c>
      <c r="L27" s="206">
        <f>J27</f>
        <v>4.6500000000000004</v>
      </c>
      <c r="M27" s="206" t="s">
        <v>668</v>
      </c>
      <c r="N27" s="218">
        <f>L27</f>
        <v>4.6500000000000004</v>
      </c>
      <c r="O27" s="218" t="s">
        <v>668</v>
      </c>
      <c r="P27" s="218">
        <v>0</v>
      </c>
      <c r="Q27" s="218" t="s">
        <v>250</v>
      </c>
      <c r="R27" s="218">
        <f>R28</f>
        <v>0</v>
      </c>
      <c r="S27" s="218"/>
      <c r="T27" s="218"/>
      <c r="U27" s="218"/>
      <c r="V27" s="218">
        <v>8.8000000000000007</v>
      </c>
      <c r="W27" s="218" t="s">
        <v>669</v>
      </c>
      <c r="X27" s="206">
        <f>V27</f>
        <v>8.8000000000000007</v>
      </c>
      <c r="Y27" s="206" t="s">
        <v>669</v>
      </c>
      <c r="Z27" s="206">
        <f>X27</f>
        <v>8.8000000000000007</v>
      </c>
      <c r="AA27" s="206" t="s">
        <v>669</v>
      </c>
      <c r="AB27" s="218">
        <v>1.2</v>
      </c>
      <c r="AC27" s="218" t="s">
        <v>670</v>
      </c>
      <c r="AD27" s="206">
        <f>AB27</f>
        <v>1.2</v>
      </c>
      <c r="AE27" s="206"/>
      <c r="AF27" s="206">
        <v>1.2</v>
      </c>
      <c r="AG27" s="206"/>
      <c r="AH27" s="224">
        <f>J27+P27+V27+AB27</f>
        <v>14.65</v>
      </c>
      <c r="AI27" s="10">
        <f>L27+R27+X27+AD27</f>
        <v>14.65</v>
      </c>
      <c r="AJ27" s="10">
        <f t="shared" ref="AJ27:AJ44" si="1">N27+Z27+AF27</f>
        <v>14.65</v>
      </c>
      <c r="AK27" s="209"/>
      <c r="AL27" s="218" t="s">
        <v>61</v>
      </c>
      <c r="AM27" s="218" t="s">
        <v>253</v>
      </c>
      <c r="AN27" s="225" t="s">
        <v>52</v>
      </c>
    </row>
    <row r="28" spans="1:40" ht="172.8" x14ac:dyDescent="0.25">
      <c r="A28" s="218">
        <v>27</v>
      </c>
      <c r="B28" s="218">
        <v>20213164031</v>
      </c>
      <c r="C28" s="218" t="s">
        <v>566</v>
      </c>
      <c r="D28" s="218" t="s">
        <v>142</v>
      </c>
      <c r="E28" s="218" t="s">
        <v>671</v>
      </c>
      <c r="F28" s="218">
        <v>18124803812</v>
      </c>
      <c r="G28" s="218" t="s">
        <v>187</v>
      </c>
      <c r="H28" s="218" t="s">
        <v>509</v>
      </c>
      <c r="I28" s="218" t="s">
        <v>45</v>
      </c>
      <c r="J28" s="218">
        <v>3.9</v>
      </c>
      <c r="K28" s="218" t="s">
        <v>672</v>
      </c>
      <c r="L28" s="206">
        <v>3.5</v>
      </c>
      <c r="M28" s="206" t="s">
        <v>673</v>
      </c>
      <c r="N28" s="218">
        <v>3.5</v>
      </c>
      <c r="O28" s="218" t="s">
        <v>673</v>
      </c>
      <c r="P28" s="218">
        <v>0</v>
      </c>
      <c r="Q28" s="218" t="s">
        <v>148</v>
      </c>
      <c r="R28" s="218">
        <v>0</v>
      </c>
      <c r="S28" s="218" t="s">
        <v>148</v>
      </c>
      <c r="T28" s="218"/>
      <c r="U28" s="218"/>
      <c r="V28" s="218">
        <v>7.2</v>
      </c>
      <c r="W28" s="218" t="s">
        <v>674</v>
      </c>
      <c r="X28" s="206">
        <v>7.6</v>
      </c>
      <c r="Y28" s="206" t="s">
        <v>675</v>
      </c>
      <c r="Z28" s="206">
        <v>7.4</v>
      </c>
      <c r="AA28" s="206" t="s">
        <v>675</v>
      </c>
      <c r="AB28" s="218">
        <v>3.2</v>
      </c>
      <c r="AC28" s="218" t="s">
        <v>676</v>
      </c>
      <c r="AD28" s="206">
        <v>3.2</v>
      </c>
      <c r="AE28" s="206" t="s">
        <v>676</v>
      </c>
      <c r="AF28" s="206">
        <v>3.2</v>
      </c>
      <c r="AG28" s="206" t="s">
        <v>676</v>
      </c>
      <c r="AH28" s="224">
        <v>14.3</v>
      </c>
      <c r="AI28" s="10">
        <f>L28+R28+X28+AD28</f>
        <v>14.3</v>
      </c>
      <c r="AJ28" s="10">
        <f t="shared" si="1"/>
        <v>14.100000000000001</v>
      </c>
      <c r="AK28" s="209"/>
      <c r="AL28" s="218" t="s">
        <v>205</v>
      </c>
      <c r="AM28" s="218" t="s">
        <v>96</v>
      </c>
      <c r="AN28" s="225" t="s">
        <v>52</v>
      </c>
    </row>
    <row r="29" spans="1:40" ht="409.6" x14ac:dyDescent="0.25">
      <c r="A29" s="218">
        <v>28</v>
      </c>
      <c r="B29" s="218">
        <v>20213164019</v>
      </c>
      <c r="C29" s="218" t="s">
        <v>566</v>
      </c>
      <c r="D29" s="218" t="s">
        <v>142</v>
      </c>
      <c r="E29" s="218" t="s">
        <v>677</v>
      </c>
      <c r="F29" s="218">
        <v>13414848934</v>
      </c>
      <c r="G29" s="218" t="s">
        <v>678</v>
      </c>
      <c r="H29" s="218" t="s">
        <v>509</v>
      </c>
      <c r="I29" s="218" t="s">
        <v>45</v>
      </c>
      <c r="J29" s="218">
        <v>3.9</v>
      </c>
      <c r="K29" s="218" t="s">
        <v>679</v>
      </c>
      <c r="L29" s="206">
        <v>4.0999999999999996</v>
      </c>
      <c r="M29" s="206" t="s">
        <v>680</v>
      </c>
      <c r="N29" s="218">
        <v>3.5</v>
      </c>
      <c r="O29" s="218" t="s">
        <v>679</v>
      </c>
      <c r="P29" s="218">
        <v>0</v>
      </c>
      <c r="Q29" s="218" t="s">
        <v>148</v>
      </c>
      <c r="R29" s="218">
        <v>0</v>
      </c>
      <c r="S29" s="218" t="s">
        <v>148</v>
      </c>
      <c r="T29" s="218"/>
      <c r="U29" s="218"/>
      <c r="V29" s="218">
        <v>10.4</v>
      </c>
      <c r="W29" s="218" t="s">
        <v>681</v>
      </c>
      <c r="X29" s="206">
        <v>9</v>
      </c>
      <c r="Y29" s="206" t="s">
        <v>682</v>
      </c>
      <c r="Z29" s="206">
        <v>8.8000000000000007</v>
      </c>
      <c r="AA29" s="206" t="s">
        <v>682</v>
      </c>
      <c r="AB29" s="218">
        <v>1.9</v>
      </c>
      <c r="AC29" s="218" t="s">
        <v>683</v>
      </c>
      <c r="AD29" s="206">
        <v>1.7</v>
      </c>
      <c r="AE29" s="206" t="s">
        <v>684</v>
      </c>
      <c r="AF29" s="206">
        <v>1.5</v>
      </c>
      <c r="AG29" s="206" t="s">
        <v>684</v>
      </c>
      <c r="AH29" s="224">
        <v>16.2</v>
      </c>
      <c r="AI29" s="10">
        <f>L29+R29+X29+AD29</f>
        <v>14.799999999999999</v>
      </c>
      <c r="AJ29" s="10">
        <f t="shared" si="1"/>
        <v>13.8</v>
      </c>
      <c r="AK29" s="209" t="s">
        <v>685</v>
      </c>
      <c r="AL29" s="218" t="s">
        <v>205</v>
      </c>
      <c r="AM29" s="218" t="s">
        <v>96</v>
      </c>
      <c r="AN29" s="225" t="s">
        <v>52</v>
      </c>
    </row>
    <row r="30" spans="1:40" ht="115.2" x14ac:dyDescent="0.25">
      <c r="A30" s="218">
        <v>29</v>
      </c>
      <c r="B30" s="218">
        <v>20213164034</v>
      </c>
      <c r="C30" s="218" t="s">
        <v>566</v>
      </c>
      <c r="D30" s="218" t="s">
        <v>88</v>
      </c>
      <c r="E30" s="218" t="s">
        <v>686</v>
      </c>
      <c r="F30" s="218">
        <v>13316191846</v>
      </c>
      <c r="G30" s="218" t="s">
        <v>121</v>
      </c>
      <c r="H30" s="218" t="s">
        <v>509</v>
      </c>
      <c r="I30" s="218" t="s">
        <v>45</v>
      </c>
      <c r="J30" s="218">
        <v>1.05</v>
      </c>
      <c r="K30" s="218" t="s">
        <v>687</v>
      </c>
      <c r="L30" s="206">
        <v>1.05</v>
      </c>
      <c r="M30" s="206" t="s">
        <v>687</v>
      </c>
      <c r="N30" s="218">
        <v>1.05</v>
      </c>
      <c r="O30" s="218" t="s">
        <v>687</v>
      </c>
      <c r="P30" s="218">
        <v>0</v>
      </c>
      <c r="Q30" s="218">
        <v>0</v>
      </c>
      <c r="R30" s="218">
        <v>0</v>
      </c>
      <c r="S30" s="218">
        <v>0</v>
      </c>
      <c r="T30" s="218"/>
      <c r="U30" s="218"/>
      <c r="V30" s="218">
        <v>11.6</v>
      </c>
      <c r="W30" s="218" t="s">
        <v>688</v>
      </c>
      <c r="X30" s="206">
        <v>11.6</v>
      </c>
      <c r="Y30" s="206" t="s">
        <v>688</v>
      </c>
      <c r="Z30" s="206">
        <v>11.6</v>
      </c>
      <c r="AA30" s="206" t="s">
        <v>688</v>
      </c>
      <c r="AB30" s="218">
        <v>0.5</v>
      </c>
      <c r="AC30" s="218" t="s">
        <v>689</v>
      </c>
      <c r="AD30" s="206">
        <v>0.5</v>
      </c>
      <c r="AE30" s="206" t="s">
        <v>689</v>
      </c>
      <c r="AF30" s="206">
        <v>0.5</v>
      </c>
      <c r="AG30" s="206" t="s">
        <v>689</v>
      </c>
      <c r="AH30" s="224">
        <v>13.15</v>
      </c>
      <c r="AI30" s="10">
        <v>13.15</v>
      </c>
      <c r="AJ30" s="10">
        <f t="shared" si="1"/>
        <v>13.15</v>
      </c>
      <c r="AK30" s="209"/>
      <c r="AL30" s="218" t="s">
        <v>96</v>
      </c>
      <c r="AM30" s="218" t="s">
        <v>97</v>
      </c>
      <c r="AN30" s="225" t="s">
        <v>52</v>
      </c>
    </row>
    <row r="31" spans="1:40" ht="129.6" x14ac:dyDescent="0.25">
      <c r="A31" s="218">
        <v>30</v>
      </c>
      <c r="B31" s="218">
        <v>20213141059</v>
      </c>
      <c r="C31" s="218" t="s">
        <v>507</v>
      </c>
      <c r="D31" s="218" t="s">
        <v>88</v>
      </c>
      <c r="E31" s="218" t="s">
        <v>690</v>
      </c>
      <c r="F31" s="218">
        <v>18085611227</v>
      </c>
      <c r="G31" s="218" t="s">
        <v>390</v>
      </c>
      <c r="H31" s="218" t="s">
        <v>509</v>
      </c>
      <c r="I31" s="218" t="s">
        <v>45</v>
      </c>
      <c r="J31" s="218">
        <v>4.25</v>
      </c>
      <c r="K31" s="218" t="s">
        <v>691</v>
      </c>
      <c r="L31" s="206">
        <v>4.05</v>
      </c>
      <c r="M31" s="206" t="s">
        <v>691</v>
      </c>
      <c r="N31" s="218">
        <v>4.45</v>
      </c>
      <c r="O31" s="218" t="s">
        <v>692</v>
      </c>
      <c r="P31" s="218">
        <v>0</v>
      </c>
      <c r="Q31" s="218">
        <v>0</v>
      </c>
      <c r="R31" s="218">
        <v>0</v>
      </c>
      <c r="S31" s="218">
        <v>0</v>
      </c>
      <c r="T31" s="218"/>
      <c r="U31" s="218"/>
      <c r="V31" s="218">
        <v>7.8</v>
      </c>
      <c r="W31" s="218" t="s">
        <v>693</v>
      </c>
      <c r="X31" s="206">
        <v>7.8</v>
      </c>
      <c r="Y31" s="206" t="s">
        <v>693</v>
      </c>
      <c r="Z31" s="206">
        <v>7.6</v>
      </c>
      <c r="AA31" s="206" t="s">
        <v>694</v>
      </c>
      <c r="AB31" s="218">
        <v>1.3</v>
      </c>
      <c r="AC31" s="218" t="s">
        <v>695</v>
      </c>
      <c r="AD31" s="206">
        <v>1.3</v>
      </c>
      <c r="AE31" s="206" t="s">
        <v>695</v>
      </c>
      <c r="AF31" s="206">
        <v>1</v>
      </c>
      <c r="AG31" s="206" t="s">
        <v>696</v>
      </c>
      <c r="AH31" s="224">
        <v>13.35</v>
      </c>
      <c r="AI31" s="10">
        <v>13.15</v>
      </c>
      <c r="AJ31" s="10">
        <f t="shared" si="1"/>
        <v>13.05</v>
      </c>
      <c r="AK31" s="209" t="s">
        <v>697</v>
      </c>
      <c r="AL31" s="218" t="s">
        <v>96</v>
      </c>
      <c r="AM31" s="218" t="s">
        <v>97</v>
      </c>
      <c r="AN31" s="225" t="s">
        <v>52</v>
      </c>
    </row>
    <row r="32" spans="1:40" ht="72" x14ac:dyDescent="0.25">
      <c r="A32" s="218">
        <v>31</v>
      </c>
      <c r="B32" s="218">
        <v>20213141021</v>
      </c>
      <c r="C32" s="218" t="s">
        <v>507</v>
      </c>
      <c r="D32" s="218" t="s">
        <v>110</v>
      </c>
      <c r="E32" s="218" t="s">
        <v>698</v>
      </c>
      <c r="F32" s="218">
        <v>15013251049</v>
      </c>
      <c r="G32" s="218" t="s">
        <v>370</v>
      </c>
      <c r="H32" s="218" t="s">
        <v>509</v>
      </c>
      <c r="I32" s="218" t="s">
        <v>45</v>
      </c>
      <c r="J32" s="218">
        <v>4.5</v>
      </c>
      <c r="K32" s="218" t="s">
        <v>699</v>
      </c>
      <c r="L32" s="206">
        <v>4.45</v>
      </c>
      <c r="M32" s="218" t="s">
        <v>700</v>
      </c>
      <c r="N32" s="218">
        <v>4.5</v>
      </c>
      <c r="O32" s="218" t="s">
        <v>701</v>
      </c>
      <c r="P32" s="218">
        <v>0</v>
      </c>
      <c r="Q32" s="218" t="s">
        <v>148</v>
      </c>
      <c r="R32" s="218">
        <v>0</v>
      </c>
      <c r="S32" s="218" t="s">
        <v>148</v>
      </c>
      <c r="T32" s="218">
        <v>0</v>
      </c>
      <c r="U32" s="218" t="s">
        <v>148</v>
      </c>
      <c r="V32" s="218">
        <v>8.1999999999999993</v>
      </c>
      <c r="W32" s="218" t="s">
        <v>702</v>
      </c>
      <c r="X32" s="206">
        <v>8.1999999999999993</v>
      </c>
      <c r="Y32" s="218" t="s">
        <v>702</v>
      </c>
      <c r="Z32" s="206">
        <v>8.1999999999999993</v>
      </c>
      <c r="AA32" s="218" t="s">
        <v>702</v>
      </c>
      <c r="AB32" s="218">
        <v>0</v>
      </c>
      <c r="AC32" s="218" t="s">
        <v>148</v>
      </c>
      <c r="AD32" s="206">
        <v>0</v>
      </c>
      <c r="AE32" s="206" t="s">
        <v>148</v>
      </c>
      <c r="AF32" s="206">
        <v>0</v>
      </c>
      <c r="AG32" s="206" t="s">
        <v>148</v>
      </c>
      <c r="AH32" s="224">
        <v>12.7</v>
      </c>
      <c r="AI32" s="10">
        <v>12.65</v>
      </c>
      <c r="AJ32" s="10">
        <f t="shared" si="1"/>
        <v>12.7</v>
      </c>
      <c r="AK32" s="209"/>
      <c r="AL32" s="218" t="s">
        <v>487</v>
      </c>
      <c r="AM32" s="218" t="s">
        <v>488</v>
      </c>
      <c r="AN32" s="225" t="s">
        <v>52</v>
      </c>
    </row>
    <row r="33" spans="1:40" ht="86.4" x14ac:dyDescent="0.25">
      <c r="A33" s="218">
        <v>32</v>
      </c>
      <c r="B33" s="218">
        <v>20213141017</v>
      </c>
      <c r="C33" s="209" t="s">
        <v>507</v>
      </c>
      <c r="D33" s="209" t="s">
        <v>54</v>
      </c>
      <c r="E33" s="209" t="s">
        <v>703</v>
      </c>
      <c r="F33" s="218">
        <v>15678884551</v>
      </c>
      <c r="G33" s="218" t="s">
        <v>187</v>
      </c>
      <c r="H33" s="218" t="s">
        <v>509</v>
      </c>
      <c r="I33" s="218" t="s">
        <v>45</v>
      </c>
      <c r="J33" s="218">
        <v>2.85</v>
      </c>
      <c r="K33" s="218" t="s">
        <v>704</v>
      </c>
      <c r="L33" s="206">
        <v>2.85</v>
      </c>
      <c r="M33" s="206" t="s">
        <v>704</v>
      </c>
      <c r="N33" s="218">
        <v>2.85</v>
      </c>
      <c r="O33" s="218" t="s">
        <v>704</v>
      </c>
      <c r="P33" s="218"/>
      <c r="Q33" s="218"/>
      <c r="R33" s="218"/>
      <c r="S33" s="218"/>
      <c r="T33" s="218"/>
      <c r="U33" s="218"/>
      <c r="V33" s="218">
        <v>7.4</v>
      </c>
      <c r="W33" s="218" t="s">
        <v>705</v>
      </c>
      <c r="X33" s="206">
        <v>7.4</v>
      </c>
      <c r="Y33" s="206" t="s">
        <v>706</v>
      </c>
      <c r="Z33" s="206">
        <v>7.4</v>
      </c>
      <c r="AA33" s="206" t="s">
        <v>706</v>
      </c>
      <c r="AB33" s="218">
        <v>1.3</v>
      </c>
      <c r="AC33" s="218" t="s">
        <v>707</v>
      </c>
      <c r="AD33" s="206">
        <v>2.2000000000000002</v>
      </c>
      <c r="AE33" s="206" t="s">
        <v>708</v>
      </c>
      <c r="AF33" s="206">
        <v>2.2000000000000002</v>
      </c>
      <c r="AG33" s="206" t="s">
        <v>708</v>
      </c>
      <c r="AH33" s="224">
        <f>AB33+V33+J33</f>
        <v>11.55</v>
      </c>
      <c r="AI33" s="10">
        <v>12.45</v>
      </c>
      <c r="AJ33" s="10">
        <f t="shared" si="1"/>
        <v>12.45</v>
      </c>
      <c r="AK33" s="209"/>
      <c r="AL33" s="218" t="s">
        <v>61</v>
      </c>
      <c r="AM33" s="218" t="s">
        <v>62</v>
      </c>
      <c r="AN33" s="225" t="s">
        <v>52</v>
      </c>
    </row>
    <row r="34" spans="1:40" ht="273.60000000000002" x14ac:dyDescent="0.25">
      <c r="A34" s="218">
        <v>33</v>
      </c>
      <c r="B34" s="218">
        <v>20213141103</v>
      </c>
      <c r="C34" s="218" t="s">
        <v>507</v>
      </c>
      <c r="D34" s="218" t="s">
        <v>41</v>
      </c>
      <c r="E34" s="218" t="s">
        <v>709</v>
      </c>
      <c r="F34" s="218">
        <v>17876766014</v>
      </c>
      <c r="G34" s="218" t="s">
        <v>678</v>
      </c>
      <c r="H34" s="218" t="s">
        <v>509</v>
      </c>
      <c r="I34" s="218" t="s">
        <v>45</v>
      </c>
      <c r="J34" s="218">
        <v>4.05</v>
      </c>
      <c r="K34" s="218" t="s">
        <v>710</v>
      </c>
      <c r="L34" s="206">
        <v>3.25</v>
      </c>
      <c r="M34" s="206" t="s">
        <v>711</v>
      </c>
      <c r="N34" s="218">
        <v>3.25</v>
      </c>
      <c r="O34" s="218" t="s">
        <v>712</v>
      </c>
      <c r="P34" s="218"/>
      <c r="Q34" s="218"/>
      <c r="R34" s="218"/>
      <c r="S34" s="218"/>
      <c r="T34" s="218"/>
      <c r="U34" s="218"/>
      <c r="V34" s="218">
        <v>7.6</v>
      </c>
      <c r="W34" s="218" t="s">
        <v>713</v>
      </c>
      <c r="X34" s="206">
        <v>6.8</v>
      </c>
      <c r="Y34" s="206" t="s">
        <v>714</v>
      </c>
      <c r="Z34" s="206">
        <v>6.8</v>
      </c>
      <c r="AA34" s="206" t="s">
        <v>715</v>
      </c>
      <c r="AB34" s="218">
        <v>2.2000000000000002</v>
      </c>
      <c r="AC34" s="218" t="s">
        <v>716</v>
      </c>
      <c r="AD34" s="206">
        <v>2.2000000000000002</v>
      </c>
      <c r="AE34" s="206" t="s">
        <v>716</v>
      </c>
      <c r="AF34" s="206">
        <v>2.2000000000000002</v>
      </c>
      <c r="AG34" s="206" t="s">
        <v>716</v>
      </c>
      <c r="AH34" s="224">
        <f>AB34+V34+J34</f>
        <v>13.850000000000001</v>
      </c>
      <c r="AI34" s="10">
        <f>L34+X34+AF34</f>
        <v>12.25</v>
      </c>
      <c r="AJ34" s="10">
        <f t="shared" si="1"/>
        <v>12.25</v>
      </c>
      <c r="AK34" s="209"/>
      <c r="AL34" s="218" t="s">
        <v>573</v>
      </c>
      <c r="AM34" s="218" t="s">
        <v>51</v>
      </c>
      <c r="AN34" s="225" t="s">
        <v>52</v>
      </c>
    </row>
    <row r="35" spans="1:40" ht="43.2" x14ac:dyDescent="0.25">
      <c r="A35" s="218">
        <v>34</v>
      </c>
      <c r="B35" s="218">
        <v>20213164054</v>
      </c>
      <c r="C35" s="218" t="s">
        <v>566</v>
      </c>
      <c r="D35" s="218" t="s">
        <v>142</v>
      </c>
      <c r="E35" s="218" t="s">
        <v>717</v>
      </c>
      <c r="F35" s="218">
        <v>18320162051</v>
      </c>
      <c r="G35" s="218" t="s">
        <v>568</v>
      </c>
      <c r="H35" s="218" t="s">
        <v>509</v>
      </c>
      <c r="I35" s="218" t="s">
        <v>45</v>
      </c>
      <c r="J35" s="218">
        <v>1.3</v>
      </c>
      <c r="K35" s="218" t="s">
        <v>718</v>
      </c>
      <c r="L35" s="206">
        <v>1.3</v>
      </c>
      <c r="M35" s="206" t="s">
        <v>719</v>
      </c>
      <c r="N35" s="218">
        <v>1.5</v>
      </c>
      <c r="O35" s="218" t="s">
        <v>719</v>
      </c>
      <c r="P35" s="218">
        <v>0</v>
      </c>
      <c r="Q35" s="218" t="s">
        <v>148</v>
      </c>
      <c r="R35" s="218">
        <v>0</v>
      </c>
      <c r="S35" s="218" t="s">
        <v>148</v>
      </c>
      <c r="T35" s="218"/>
      <c r="U35" s="218"/>
      <c r="V35" s="218">
        <v>7.8</v>
      </c>
      <c r="W35" s="218" t="s">
        <v>720</v>
      </c>
      <c r="X35" s="206">
        <v>8.1999999999999993</v>
      </c>
      <c r="Y35" s="206" t="s">
        <v>720</v>
      </c>
      <c r="Z35" s="206">
        <v>8.1999999999999993</v>
      </c>
      <c r="AA35" s="206" t="s">
        <v>720</v>
      </c>
      <c r="AB35" s="218">
        <v>3.6</v>
      </c>
      <c r="AC35" s="218" t="s">
        <v>721</v>
      </c>
      <c r="AD35" s="206">
        <v>3.6</v>
      </c>
      <c r="AE35" s="206" t="s">
        <v>721</v>
      </c>
      <c r="AF35" s="206">
        <v>2.1</v>
      </c>
      <c r="AG35" s="206" t="s">
        <v>722</v>
      </c>
      <c r="AH35" s="224">
        <v>13.1</v>
      </c>
      <c r="AI35" s="10">
        <f>L35+R35+X35+AD35</f>
        <v>13.1</v>
      </c>
      <c r="AJ35" s="10">
        <f t="shared" si="1"/>
        <v>11.799999999999999</v>
      </c>
      <c r="AK35" s="209"/>
      <c r="AL35" s="218" t="s">
        <v>205</v>
      </c>
      <c r="AM35" s="218" t="s">
        <v>96</v>
      </c>
      <c r="AN35" s="225" t="s">
        <v>52</v>
      </c>
    </row>
    <row r="36" spans="1:40" ht="72" x14ac:dyDescent="0.25">
      <c r="A36" s="218">
        <v>35</v>
      </c>
      <c r="B36" s="218">
        <v>20213164077</v>
      </c>
      <c r="C36" s="218" t="s">
        <v>515</v>
      </c>
      <c r="D36" s="218" t="s">
        <v>156</v>
      </c>
      <c r="E36" s="218" t="s">
        <v>723</v>
      </c>
      <c r="F36" s="218">
        <v>18128380397</v>
      </c>
      <c r="G36" s="218" t="s">
        <v>618</v>
      </c>
      <c r="H36" s="218" t="s">
        <v>509</v>
      </c>
      <c r="I36" s="218" t="s">
        <v>45</v>
      </c>
      <c r="J36" s="218">
        <v>3.7</v>
      </c>
      <c r="K36" s="218" t="s">
        <v>724</v>
      </c>
      <c r="L36" s="206">
        <v>3.95</v>
      </c>
      <c r="M36" s="206" t="s">
        <v>725</v>
      </c>
      <c r="N36" s="218">
        <v>3.95</v>
      </c>
      <c r="O36" s="218" t="s">
        <v>725</v>
      </c>
      <c r="P36" s="218">
        <v>0</v>
      </c>
      <c r="Q36" s="218" t="s">
        <v>148</v>
      </c>
      <c r="R36" s="218">
        <v>0</v>
      </c>
      <c r="S36" s="218">
        <v>0</v>
      </c>
      <c r="T36" s="218">
        <v>0</v>
      </c>
      <c r="U36" s="218">
        <v>0</v>
      </c>
      <c r="V36" s="218">
        <v>7.2</v>
      </c>
      <c r="W36" s="218" t="s">
        <v>726</v>
      </c>
      <c r="X36" s="206">
        <v>7.2</v>
      </c>
      <c r="Y36" s="206" t="s">
        <v>726</v>
      </c>
      <c r="Z36" s="206">
        <v>7.2</v>
      </c>
      <c r="AA36" s="206" t="s">
        <v>726</v>
      </c>
      <c r="AB36" s="218">
        <v>0.6</v>
      </c>
      <c r="AC36" s="218" t="s">
        <v>727</v>
      </c>
      <c r="AD36" s="206">
        <v>0.6</v>
      </c>
      <c r="AE36" s="206" t="s">
        <v>727</v>
      </c>
      <c r="AF36" s="206">
        <v>0.6</v>
      </c>
      <c r="AG36" s="206" t="s">
        <v>727</v>
      </c>
      <c r="AH36" s="224">
        <v>11.5</v>
      </c>
      <c r="AI36" s="10">
        <f>L36+P36+X36+AD36</f>
        <v>11.75</v>
      </c>
      <c r="AJ36" s="10">
        <f t="shared" si="1"/>
        <v>11.75</v>
      </c>
      <c r="AK36" s="209"/>
      <c r="AL36" s="218" t="s">
        <v>51</v>
      </c>
      <c r="AM36" s="218" t="s">
        <v>50</v>
      </c>
      <c r="AN36" s="225" t="s">
        <v>52</v>
      </c>
    </row>
    <row r="37" spans="1:40" ht="230.4" x14ac:dyDescent="0.25">
      <c r="A37" s="218">
        <v>36</v>
      </c>
      <c r="B37" s="218">
        <v>20213141096</v>
      </c>
      <c r="C37" s="218" t="s">
        <v>507</v>
      </c>
      <c r="D37" s="218" t="s">
        <v>142</v>
      </c>
      <c r="E37" s="218" t="s">
        <v>728</v>
      </c>
      <c r="F37" s="218">
        <v>15113331350</v>
      </c>
      <c r="G37" s="218" t="s">
        <v>729</v>
      </c>
      <c r="H37" s="218" t="s">
        <v>509</v>
      </c>
      <c r="I37" s="218" t="s">
        <v>45</v>
      </c>
      <c r="J37" s="218">
        <v>8.9</v>
      </c>
      <c r="K37" s="218" t="s">
        <v>730</v>
      </c>
      <c r="L37" s="206">
        <v>9.9</v>
      </c>
      <c r="M37" s="206" t="s">
        <v>731</v>
      </c>
      <c r="N37" s="218">
        <v>9.9</v>
      </c>
      <c r="O37" s="218" t="s">
        <v>731</v>
      </c>
      <c r="P37" s="218">
        <v>0</v>
      </c>
      <c r="Q37" s="218" t="s">
        <v>148</v>
      </c>
      <c r="R37" s="218">
        <v>0</v>
      </c>
      <c r="S37" s="218" t="s">
        <v>148</v>
      </c>
      <c r="T37" s="218"/>
      <c r="U37" s="218"/>
      <c r="V37" s="218">
        <v>0.6</v>
      </c>
      <c r="W37" s="218" t="s">
        <v>732</v>
      </c>
      <c r="X37" s="206">
        <v>0.6</v>
      </c>
      <c r="Y37" s="206" t="s">
        <v>732</v>
      </c>
      <c r="Z37" s="206">
        <v>0.6</v>
      </c>
      <c r="AA37" s="206" t="s">
        <v>732</v>
      </c>
      <c r="AB37" s="218">
        <v>2.4</v>
      </c>
      <c r="AC37" s="218" t="s">
        <v>733</v>
      </c>
      <c r="AD37" s="206">
        <v>1.2</v>
      </c>
      <c r="AE37" s="206" t="s">
        <v>734</v>
      </c>
      <c r="AF37" s="206">
        <v>1</v>
      </c>
      <c r="AG37" s="206" t="s">
        <v>735</v>
      </c>
      <c r="AH37" s="224">
        <v>11.9</v>
      </c>
      <c r="AI37" s="10">
        <f>L37+R37+X37+AD37</f>
        <v>11.7</v>
      </c>
      <c r="AJ37" s="10">
        <f t="shared" si="1"/>
        <v>11.5</v>
      </c>
      <c r="AK37" s="209" t="s">
        <v>736</v>
      </c>
      <c r="AL37" s="218" t="s">
        <v>205</v>
      </c>
      <c r="AM37" s="218" t="s">
        <v>96</v>
      </c>
      <c r="AN37" s="225" t="s">
        <v>52</v>
      </c>
    </row>
    <row r="38" spans="1:40" ht="57.6" x14ac:dyDescent="0.25">
      <c r="A38" s="219">
        <v>37</v>
      </c>
      <c r="B38" s="219">
        <v>20213141037</v>
      </c>
      <c r="C38" s="219" t="s">
        <v>507</v>
      </c>
      <c r="D38" s="219" t="s">
        <v>156</v>
      </c>
      <c r="E38" s="219" t="s">
        <v>737</v>
      </c>
      <c r="F38" s="219">
        <v>18043075822</v>
      </c>
      <c r="G38" s="219" t="s">
        <v>738</v>
      </c>
      <c r="H38" s="219" t="s">
        <v>509</v>
      </c>
      <c r="I38" s="219" t="s">
        <v>45</v>
      </c>
      <c r="J38" s="219">
        <v>0.95</v>
      </c>
      <c r="K38" s="219" t="s">
        <v>739</v>
      </c>
      <c r="L38" s="208">
        <v>0.95</v>
      </c>
      <c r="M38" s="208" t="s">
        <v>739</v>
      </c>
      <c r="N38" s="219">
        <v>0.95</v>
      </c>
      <c r="O38" s="219" t="s">
        <v>739</v>
      </c>
      <c r="P38" s="219">
        <v>0</v>
      </c>
      <c r="Q38" s="219" t="s">
        <v>148</v>
      </c>
      <c r="R38" s="219">
        <v>0</v>
      </c>
      <c r="S38" s="219">
        <v>0</v>
      </c>
      <c r="T38" s="219">
        <v>0</v>
      </c>
      <c r="U38" s="219">
        <v>0</v>
      </c>
      <c r="V38" s="219">
        <v>5.2</v>
      </c>
      <c r="W38" s="219" t="s">
        <v>740</v>
      </c>
      <c r="X38" s="208">
        <v>5.2</v>
      </c>
      <c r="Y38" s="208" t="s">
        <v>740</v>
      </c>
      <c r="Z38" s="208">
        <v>5.2</v>
      </c>
      <c r="AA38" s="208" t="s">
        <v>741</v>
      </c>
      <c r="AB38" s="219">
        <v>5.2</v>
      </c>
      <c r="AC38" s="219" t="s">
        <v>742</v>
      </c>
      <c r="AD38" s="208">
        <v>5.2</v>
      </c>
      <c r="AE38" s="208" t="s">
        <v>742</v>
      </c>
      <c r="AF38" s="208">
        <v>5.2</v>
      </c>
      <c r="AG38" s="208" t="s">
        <v>742</v>
      </c>
      <c r="AH38" s="226">
        <v>11.35</v>
      </c>
      <c r="AI38" s="12">
        <f>L38+P38+X38+AD38</f>
        <v>11.350000000000001</v>
      </c>
      <c r="AJ38" s="12">
        <f t="shared" si="1"/>
        <v>11.350000000000001</v>
      </c>
      <c r="AK38" s="207"/>
      <c r="AL38" s="219" t="s">
        <v>51</v>
      </c>
      <c r="AM38" s="219" t="s">
        <v>50</v>
      </c>
      <c r="AN38" s="227" t="s">
        <v>176</v>
      </c>
    </row>
    <row r="39" spans="1:40" ht="144" x14ac:dyDescent="0.25">
      <c r="A39" s="219">
        <v>38</v>
      </c>
      <c r="B39" s="219">
        <v>20213164088</v>
      </c>
      <c r="C39" s="219" t="s">
        <v>515</v>
      </c>
      <c r="D39" s="219" t="s">
        <v>88</v>
      </c>
      <c r="E39" s="219" t="s">
        <v>743</v>
      </c>
      <c r="F39" s="219">
        <v>13790734566</v>
      </c>
      <c r="G39" s="219" t="s">
        <v>167</v>
      </c>
      <c r="H39" s="219" t="s">
        <v>509</v>
      </c>
      <c r="I39" s="219" t="s">
        <v>45</v>
      </c>
      <c r="J39" s="219">
        <v>4.6500000000000004</v>
      </c>
      <c r="K39" s="219" t="s">
        <v>744</v>
      </c>
      <c r="L39" s="208">
        <v>4.6500000000000004</v>
      </c>
      <c r="M39" s="208" t="s">
        <v>744</v>
      </c>
      <c r="N39" s="219">
        <v>4.6500000000000004</v>
      </c>
      <c r="O39" s="219" t="s">
        <v>744</v>
      </c>
      <c r="P39" s="219">
        <v>0</v>
      </c>
      <c r="Q39" s="219">
        <v>0</v>
      </c>
      <c r="R39" s="219">
        <v>0</v>
      </c>
      <c r="S39" s="219">
        <v>0</v>
      </c>
      <c r="T39" s="219"/>
      <c r="U39" s="219"/>
      <c r="V39" s="219">
        <v>4</v>
      </c>
      <c r="W39" s="219" t="s">
        <v>745</v>
      </c>
      <c r="X39" s="208">
        <v>0</v>
      </c>
      <c r="Y39" s="208" t="s">
        <v>746</v>
      </c>
      <c r="Z39" s="208">
        <v>0</v>
      </c>
      <c r="AA39" s="208" t="s">
        <v>746</v>
      </c>
      <c r="AB39" s="219">
        <v>6.5</v>
      </c>
      <c r="AC39" s="219" t="s">
        <v>747</v>
      </c>
      <c r="AD39" s="208">
        <v>6.5</v>
      </c>
      <c r="AE39" s="208" t="s">
        <v>747</v>
      </c>
      <c r="AF39" s="208">
        <v>6.5</v>
      </c>
      <c r="AG39" s="208" t="s">
        <v>748</v>
      </c>
      <c r="AH39" s="226">
        <v>15.15</v>
      </c>
      <c r="AI39" s="12">
        <v>11.15</v>
      </c>
      <c r="AJ39" s="12">
        <f t="shared" si="1"/>
        <v>11.15</v>
      </c>
      <c r="AK39" s="207" t="s">
        <v>749</v>
      </c>
      <c r="AL39" s="219" t="s">
        <v>96</v>
      </c>
      <c r="AM39" s="219" t="s">
        <v>97</v>
      </c>
      <c r="AN39" s="227" t="s">
        <v>176</v>
      </c>
    </row>
    <row r="40" spans="1:40" ht="124.8" x14ac:dyDescent="0.25">
      <c r="A40" s="219">
        <v>39</v>
      </c>
      <c r="B40" s="219">
        <v>20213141098</v>
      </c>
      <c r="C40" s="219" t="s">
        <v>507</v>
      </c>
      <c r="D40" s="219" t="s">
        <v>142</v>
      </c>
      <c r="E40" s="219" t="s">
        <v>750</v>
      </c>
      <c r="F40" s="219">
        <v>14795412108</v>
      </c>
      <c r="G40" s="219" t="s">
        <v>478</v>
      </c>
      <c r="H40" s="219" t="s">
        <v>509</v>
      </c>
      <c r="I40" s="219" t="s">
        <v>45</v>
      </c>
      <c r="J40" s="219">
        <v>3.15</v>
      </c>
      <c r="K40" s="219" t="s">
        <v>751</v>
      </c>
      <c r="L40" s="208">
        <v>3.15</v>
      </c>
      <c r="M40" s="208" t="s">
        <v>752</v>
      </c>
      <c r="N40" s="219">
        <v>3.15</v>
      </c>
      <c r="O40" s="219" t="s">
        <v>751</v>
      </c>
      <c r="P40" s="219">
        <v>0</v>
      </c>
      <c r="Q40" s="219" t="s">
        <v>148</v>
      </c>
      <c r="R40" s="219">
        <v>0</v>
      </c>
      <c r="S40" s="219" t="s">
        <v>148</v>
      </c>
      <c r="T40" s="219"/>
      <c r="U40" s="219"/>
      <c r="V40" s="219">
        <v>5.8</v>
      </c>
      <c r="W40" s="219" t="s">
        <v>753</v>
      </c>
      <c r="X40" s="208">
        <v>5.8</v>
      </c>
      <c r="Y40" s="208" t="s">
        <v>754</v>
      </c>
      <c r="Z40" s="208">
        <v>5.8</v>
      </c>
      <c r="AA40" s="208" t="s">
        <v>754</v>
      </c>
      <c r="AB40" s="219">
        <v>2.2000000000000002</v>
      </c>
      <c r="AC40" s="219" t="s">
        <v>755</v>
      </c>
      <c r="AD40" s="208">
        <v>2.2000000000000002</v>
      </c>
      <c r="AE40" s="208" t="s">
        <v>756</v>
      </c>
      <c r="AF40" s="208">
        <v>2.2000000000000002</v>
      </c>
      <c r="AG40" s="208" t="s">
        <v>756</v>
      </c>
      <c r="AH40" s="226">
        <v>11.15</v>
      </c>
      <c r="AI40" s="12">
        <f>L40+R40+X40+AD40</f>
        <v>11.149999999999999</v>
      </c>
      <c r="AJ40" s="12">
        <f t="shared" si="1"/>
        <v>11.149999999999999</v>
      </c>
      <c r="AK40" s="207"/>
      <c r="AL40" s="219" t="s">
        <v>205</v>
      </c>
      <c r="AM40" s="219" t="s">
        <v>96</v>
      </c>
      <c r="AN40" s="227" t="s">
        <v>176</v>
      </c>
    </row>
    <row r="41" spans="1:40" ht="288" x14ac:dyDescent="0.25">
      <c r="A41" s="219">
        <v>40</v>
      </c>
      <c r="B41" s="219">
        <v>20213141004</v>
      </c>
      <c r="C41" s="219" t="s">
        <v>507</v>
      </c>
      <c r="D41" s="219" t="s">
        <v>41</v>
      </c>
      <c r="E41" s="219" t="s">
        <v>757</v>
      </c>
      <c r="F41" s="219">
        <v>18998511737</v>
      </c>
      <c r="G41" s="219" t="s">
        <v>213</v>
      </c>
      <c r="H41" s="219" t="s">
        <v>509</v>
      </c>
      <c r="I41" s="219" t="s">
        <v>45</v>
      </c>
      <c r="J41" s="219">
        <v>3.25</v>
      </c>
      <c r="K41" s="219" t="s">
        <v>758</v>
      </c>
      <c r="L41" s="208">
        <v>3.25</v>
      </c>
      <c r="M41" s="208" t="s">
        <v>759</v>
      </c>
      <c r="N41" s="219">
        <v>3.25</v>
      </c>
      <c r="O41" s="219" t="s">
        <v>759</v>
      </c>
      <c r="P41" s="219"/>
      <c r="Q41" s="219"/>
      <c r="R41" s="219"/>
      <c r="S41" s="219"/>
      <c r="T41" s="219"/>
      <c r="U41" s="219"/>
      <c r="V41" s="219">
        <v>10.8</v>
      </c>
      <c r="W41" s="219" t="s">
        <v>760</v>
      </c>
      <c r="X41" s="208">
        <v>2.8</v>
      </c>
      <c r="Y41" s="208" t="s">
        <v>761</v>
      </c>
      <c r="Z41" s="208">
        <v>2.8</v>
      </c>
      <c r="AA41" s="208" t="s">
        <v>762</v>
      </c>
      <c r="AB41" s="219">
        <v>4.8</v>
      </c>
      <c r="AC41" s="219" t="s">
        <v>763</v>
      </c>
      <c r="AD41" s="208">
        <v>4.8</v>
      </c>
      <c r="AE41" s="208" t="s">
        <v>764</v>
      </c>
      <c r="AF41" s="208">
        <v>4.8</v>
      </c>
      <c r="AG41" s="208" t="s">
        <v>764</v>
      </c>
      <c r="AH41" s="226">
        <f>AB41+V41+J41</f>
        <v>18.850000000000001</v>
      </c>
      <c r="AI41" s="12">
        <f>L41+X41+AF41</f>
        <v>10.85</v>
      </c>
      <c r="AJ41" s="12">
        <f t="shared" si="1"/>
        <v>10.85</v>
      </c>
      <c r="AK41" s="207"/>
      <c r="AL41" s="219" t="s">
        <v>573</v>
      </c>
      <c r="AM41" s="219" t="s">
        <v>51</v>
      </c>
      <c r="AN41" s="227" t="s">
        <v>176</v>
      </c>
    </row>
    <row r="42" spans="1:40" ht="216" x14ac:dyDescent="0.25">
      <c r="A42" s="219">
        <v>41</v>
      </c>
      <c r="B42" s="219">
        <v>20213164059</v>
      </c>
      <c r="C42" s="219" t="s">
        <v>515</v>
      </c>
      <c r="D42" s="219" t="s">
        <v>142</v>
      </c>
      <c r="E42" s="219" t="s">
        <v>765</v>
      </c>
      <c r="F42" s="219">
        <v>15013211880</v>
      </c>
      <c r="G42" s="219" t="s">
        <v>232</v>
      </c>
      <c r="H42" s="219" t="s">
        <v>509</v>
      </c>
      <c r="I42" s="219" t="s">
        <v>45</v>
      </c>
      <c r="J42" s="219">
        <v>6.5</v>
      </c>
      <c r="K42" s="219" t="s">
        <v>766</v>
      </c>
      <c r="L42" s="208">
        <v>6.5</v>
      </c>
      <c r="M42" s="208" t="s">
        <v>767</v>
      </c>
      <c r="N42" s="219">
        <v>6.5</v>
      </c>
      <c r="O42" s="219" t="s">
        <v>766</v>
      </c>
      <c r="P42" s="219">
        <v>0</v>
      </c>
      <c r="Q42" s="219" t="s">
        <v>148</v>
      </c>
      <c r="R42" s="219">
        <v>0</v>
      </c>
      <c r="S42" s="219" t="s">
        <v>148</v>
      </c>
      <c r="T42" s="219"/>
      <c r="U42" s="219"/>
      <c r="V42" s="219">
        <v>2.7</v>
      </c>
      <c r="W42" s="219" t="s">
        <v>768</v>
      </c>
      <c r="X42" s="208">
        <v>2.7</v>
      </c>
      <c r="Y42" s="208" t="s">
        <v>768</v>
      </c>
      <c r="Z42" s="208">
        <v>2.7</v>
      </c>
      <c r="AA42" s="208" t="s">
        <v>768</v>
      </c>
      <c r="AB42" s="219">
        <v>1.6</v>
      </c>
      <c r="AC42" s="219" t="s">
        <v>769</v>
      </c>
      <c r="AD42" s="208">
        <v>1.6</v>
      </c>
      <c r="AE42" s="208" t="s">
        <v>769</v>
      </c>
      <c r="AF42" s="208">
        <v>1.6</v>
      </c>
      <c r="AG42" s="208" t="s">
        <v>769</v>
      </c>
      <c r="AH42" s="226">
        <v>10.8</v>
      </c>
      <c r="AI42" s="12">
        <f>L42+R42+X42+AD42</f>
        <v>10.799999999999999</v>
      </c>
      <c r="AJ42" s="12">
        <f t="shared" si="1"/>
        <v>10.799999999999999</v>
      </c>
      <c r="AK42" s="207"/>
      <c r="AL42" s="219" t="s">
        <v>205</v>
      </c>
      <c r="AM42" s="219" t="s">
        <v>96</v>
      </c>
      <c r="AN42" s="227" t="s">
        <v>176</v>
      </c>
    </row>
    <row r="43" spans="1:40" ht="72" x14ac:dyDescent="0.25">
      <c r="A43" s="219">
        <v>42</v>
      </c>
      <c r="B43" s="219">
        <v>20213141066</v>
      </c>
      <c r="C43" s="219" t="s">
        <v>507</v>
      </c>
      <c r="D43" s="219" t="s">
        <v>142</v>
      </c>
      <c r="E43" s="219" t="s">
        <v>770</v>
      </c>
      <c r="F43" s="219">
        <v>19878348690</v>
      </c>
      <c r="G43" s="219" t="s">
        <v>771</v>
      </c>
      <c r="H43" s="219" t="s">
        <v>509</v>
      </c>
      <c r="I43" s="219" t="s">
        <v>45</v>
      </c>
      <c r="J43" s="219">
        <v>4.0999999999999996</v>
      </c>
      <c r="K43" s="219" t="s">
        <v>772</v>
      </c>
      <c r="L43" s="208">
        <v>4.0999999999999996</v>
      </c>
      <c r="M43" s="208" t="s">
        <v>772</v>
      </c>
      <c r="N43" s="219">
        <v>4.0999999999999996</v>
      </c>
      <c r="O43" s="219" t="s">
        <v>772</v>
      </c>
      <c r="P43" s="219">
        <v>0</v>
      </c>
      <c r="Q43" s="219" t="s">
        <v>148</v>
      </c>
      <c r="R43" s="219">
        <v>0</v>
      </c>
      <c r="S43" s="219" t="s">
        <v>148</v>
      </c>
      <c r="T43" s="219"/>
      <c r="U43" s="219"/>
      <c r="V43" s="219">
        <v>5.4</v>
      </c>
      <c r="W43" s="219" t="s">
        <v>773</v>
      </c>
      <c r="X43" s="208">
        <v>5.4</v>
      </c>
      <c r="Y43" s="208" t="s">
        <v>773</v>
      </c>
      <c r="Z43" s="208">
        <v>5.4</v>
      </c>
      <c r="AA43" s="208" t="s">
        <v>773</v>
      </c>
      <c r="AB43" s="219">
        <v>1.1000000000000001</v>
      </c>
      <c r="AC43" s="219" t="s">
        <v>774</v>
      </c>
      <c r="AD43" s="208">
        <v>1.1000000000000001</v>
      </c>
      <c r="AE43" s="208" t="s">
        <v>774</v>
      </c>
      <c r="AF43" s="208">
        <v>1.1000000000000001</v>
      </c>
      <c r="AG43" s="208" t="s">
        <v>774</v>
      </c>
      <c r="AH43" s="226">
        <v>10.6</v>
      </c>
      <c r="AI43" s="12">
        <f>L43+R43+X43+AD43</f>
        <v>10.6</v>
      </c>
      <c r="AJ43" s="12">
        <f t="shared" si="1"/>
        <v>10.6</v>
      </c>
      <c r="AK43" s="207"/>
      <c r="AL43" s="219" t="s">
        <v>205</v>
      </c>
      <c r="AM43" s="219" t="s">
        <v>96</v>
      </c>
      <c r="AN43" s="227" t="s">
        <v>176</v>
      </c>
    </row>
    <row r="44" spans="1:40" ht="129.6" x14ac:dyDescent="0.25">
      <c r="A44" s="219">
        <v>43</v>
      </c>
      <c r="B44" s="219">
        <v>20213164095</v>
      </c>
      <c r="C44" s="207" t="s">
        <v>515</v>
      </c>
      <c r="D44" s="207" t="s">
        <v>54</v>
      </c>
      <c r="E44" s="207" t="s">
        <v>775</v>
      </c>
      <c r="F44" s="219">
        <v>13129345613</v>
      </c>
      <c r="G44" s="13" t="s">
        <v>411</v>
      </c>
      <c r="H44" s="219" t="s">
        <v>509</v>
      </c>
      <c r="I44" s="219" t="s">
        <v>45</v>
      </c>
      <c r="J44" s="219">
        <v>3.25</v>
      </c>
      <c r="K44" s="219" t="s">
        <v>776</v>
      </c>
      <c r="L44" s="208">
        <v>3.25</v>
      </c>
      <c r="M44" s="208" t="s">
        <v>777</v>
      </c>
      <c r="N44" s="219">
        <v>3.25</v>
      </c>
      <c r="O44" s="207" t="s">
        <v>778</v>
      </c>
      <c r="P44" s="219"/>
      <c r="Q44" s="219"/>
      <c r="R44" s="219"/>
      <c r="S44" s="219"/>
      <c r="T44" s="219"/>
      <c r="U44" s="219"/>
      <c r="V44" s="219">
        <v>7.4</v>
      </c>
      <c r="W44" s="219" t="s">
        <v>779</v>
      </c>
      <c r="X44" s="208">
        <f>V44</f>
        <v>7.4</v>
      </c>
      <c r="Y44" s="208" t="s">
        <v>779</v>
      </c>
      <c r="Z44" s="208">
        <f>7.4-2</f>
        <v>5.4</v>
      </c>
      <c r="AA44" s="208" t="s">
        <v>780</v>
      </c>
      <c r="AB44" s="219">
        <v>1.7</v>
      </c>
      <c r="AC44" s="219" t="s">
        <v>781</v>
      </c>
      <c r="AD44" s="208">
        <v>1.7</v>
      </c>
      <c r="AE44" s="208" t="s">
        <v>781</v>
      </c>
      <c r="AF44" s="208">
        <v>1.7</v>
      </c>
      <c r="AG44" s="208" t="s">
        <v>781</v>
      </c>
      <c r="AH44" s="226">
        <f>AB44+V44+J44</f>
        <v>12.35</v>
      </c>
      <c r="AI44" s="12">
        <v>12.35</v>
      </c>
      <c r="AJ44" s="12">
        <f t="shared" si="1"/>
        <v>10.35</v>
      </c>
      <c r="AK44" s="207"/>
      <c r="AL44" s="219" t="s">
        <v>61</v>
      </c>
      <c r="AM44" s="219" t="s">
        <v>62</v>
      </c>
      <c r="AN44" s="227" t="s">
        <v>176</v>
      </c>
    </row>
    <row r="45" spans="1:40" ht="86.4" x14ac:dyDescent="0.25">
      <c r="A45" s="219">
        <v>44</v>
      </c>
      <c r="B45" s="219">
        <v>20213141082</v>
      </c>
      <c r="C45" s="219" t="s">
        <v>507</v>
      </c>
      <c r="D45" s="219" t="s">
        <v>70</v>
      </c>
      <c r="E45" s="219" t="s">
        <v>782</v>
      </c>
      <c r="F45" s="219">
        <v>13273079718</v>
      </c>
      <c r="G45" s="219" t="s">
        <v>618</v>
      </c>
      <c r="H45" s="219" t="s">
        <v>509</v>
      </c>
      <c r="I45" s="219" t="s">
        <v>45</v>
      </c>
      <c r="J45" s="219">
        <v>3.95</v>
      </c>
      <c r="K45" s="219" t="s">
        <v>783</v>
      </c>
      <c r="L45" s="208" t="s">
        <v>784</v>
      </c>
      <c r="M45" s="208">
        <v>4.3499999999999996</v>
      </c>
      <c r="N45" s="219"/>
      <c r="O45" s="219"/>
      <c r="P45" s="219">
        <v>0</v>
      </c>
      <c r="Q45" s="219"/>
      <c r="R45" s="219"/>
      <c r="S45" s="219"/>
      <c r="T45" s="219"/>
      <c r="U45" s="219"/>
      <c r="V45" s="219">
        <v>5.6</v>
      </c>
      <c r="W45" s="219" t="s">
        <v>785</v>
      </c>
      <c r="X45" s="208" t="s">
        <v>436</v>
      </c>
      <c r="Y45" s="208">
        <v>5.4</v>
      </c>
      <c r="Z45" s="208"/>
      <c r="AA45" s="208"/>
      <c r="AB45" s="219">
        <v>1</v>
      </c>
      <c r="AC45" s="219" t="s">
        <v>786</v>
      </c>
      <c r="AD45" s="208" t="s">
        <v>787</v>
      </c>
      <c r="AE45" s="208"/>
      <c r="AF45" s="208"/>
      <c r="AG45" s="208"/>
      <c r="AH45" s="226">
        <v>10.55</v>
      </c>
      <c r="AI45" s="12">
        <v>10.35</v>
      </c>
      <c r="AJ45" s="12">
        <v>10.35</v>
      </c>
      <c r="AK45" s="207"/>
      <c r="AL45" s="219" t="s">
        <v>97</v>
      </c>
      <c r="AM45" s="219" t="s">
        <v>78</v>
      </c>
      <c r="AN45" s="227" t="s">
        <v>176</v>
      </c>
    </row>
    <row r="46" spans="1:40" ht="288" x14ac:dyDescent="0.25">
      <c r="A46" s="219">
        <v>45</v>
      </c>
      <c r="B46" s="219">
        <v>20213141005</v>
      </c>
      <c r="C46" s="219" t="s">
        <v>507</v>
      </c>
      <c r="D46" s="219" t="s">
        <v>41</v>
      </c>
      <c r="E46" s="219" t="s">
        <v>788</v>
      </c>
      <c r="F46" s="219">
        <v>15362949891</v>
      </c>
      <c r="G46" s="219" t="s">
        <v>789</v>
      </c>
      <c r="H46" s="219" t="s">
        <v>509</v>
      </c>
      <c r="I46" s="219" t="s">
        <v>45</v>
      </c>
      <c r="J46" s="219">
        <v>8.4</v>
      </c>
      <c r="K46" s="219" t="s">
        <v>790</v>
      </c>
      <c r="L46" s="208">
        <v>8.1</v>
      </c>
      <c r="M46" s="208" t="s">
        <v>791</v>
      </c>
      <c r="N46" s="219">
        <v>8.1</v>
      </c>
      <c r="O46" s="219" t="s">
        <v>792</v>
      </c>
      <c r="P46" s="219"/>
      <c r="Q46" s="219"/>
      <c r="R46" s="219"/>
      <c r="S46" s="219"/>
      <c r="T46" s="219"/>
      <c r="U46" s="219"/>
      <c r="V46" s="219">
        <v>1</v>
      </c>
      <c r="W46" s="219" t="s">
        <v>793</v>
      </c>
      <c r="X46" s="208">
        <v>1</v>
      </c>
      <c r="Y46" s="208" t="s">
        <v>794</v>
      </c>
      <c r="Z46" s="208">
        <v>1</v>
      </c>
      <c r="AA46" s="208" t="s">
        <v>794</v>
      </c>
      <c r="AB46" s="219">
        <v>1</v>
      </c>
      <c r="AC46" s="219" t="s">
        <v>795</v>
      </c>
      <c r="AD46" s="208">
        <v>1</v>
      </c>
      <c r="AE46" s="208" t="s">
        <v>796</v>
      </c>
      <c r="AF46" s="208">
        <v>1</v>
      </c>
      <c r="AG46" s="208" t="s">
        <v>796</v>
      </c>
      <c r="AH46" s="226">
        <f>AB46+V46+J46</f>
        <v>10.4</v>
      </c>
      <c r="AI46" s="12">
        <f>L46+X46+AF46</f>
        <v>10.1</v>
      </c>
      <c r="AJ46" s="12">
        <f>N46+Z46+AF46</f>
        <v>10.1</v>
      </c>
      <c r="AK46" s="207"/>
      <c r="AL46" s="219" t="s">
        <v>573</v>
      </c>
      <c r="AM46" s="219" t="s">
        <v>51</v>
      </c>
      <c r="AN46" s="227" t="s">
        <v>176</v>
      </c>
    </row>
    <row r="47" spans="1:40" ht="57.6" x14ac:dyDescent="0.25">
      <c r="A47" s="219">
        <v>46</v>
      </c>
      <c r="B47" s="219">
        <v>20213164081</v>
      </c>
      <c r="C47" s="219" t="s">
        <v>515</v>
      </c>
      <c r="D47" s="219" t="s">
        <v>41</v>
      </c>
      <c r="E47" s="219" t="s">
        <v>797</v>
      </c>
      <c r="F47" s="219">
        <v>17728055117</v>
      </c>
      <c r="G47" s="219" t="s">
        <v>771</v>
      </c>
      <c r="H47" s="219" t="s">
        <v>509</v>
      </c>
      <c r="I47" s="219" t="s">
        <v>45</v>
      </c>
      <c r="J47" s="219">
        <v>2.25</v>
      </c>
      <c r="K47" s="219" t="s">
        <v>798</v>
      </c>
      <c r="L47" s="208">
        <v>2.25</v>
      </c>
      <c r="M47" s="208" t="s">
        <v>798</v>
      </c>
      <c r="N47" s="219">
        <v>2.25</v>
      </c>
      <c r="O47" s="219" t="s">
        <v>798</v>
      </c>
      <c r="P47" s="219"/>
      <c r="Q47" s="219"/>
      <c r="R47" s="219"/>
      <c r="S47" s="219"/>
      <c r="T47" s="219"/>
      <c r="U47" s="219"/>
      <c r="V47" s="219"/>
      <c r="W47" s="219"/>
      <c r="X47" s="208">
        <v>7.2</v>
      </c>
      <c r="Y47" s="208" t="s">
        <v>799</v>
      </c>
      <c r="Z47" s="208">
        <v>7.2</v>
      </c>
      <c r="AA47" s="208" t="s">
        <v>800</v>
      </c>
      <c r="AB47" s="219"/>
      <c r="AC47" s="219"/>
      <c r="AD47" s="208">
        <v>0.4</v>
      </c>
      <c r="AE47" s="208" t="s">
        <v>801</v>
      </c>
      <c r="AF47" s="208">
        <v>0.4</v>
      </c>
      <c r="AG47" s="208" t="s">
        <v>801</v>
      </c>
      <c r="AH47" s="226">
        <v>9.85</v>
      </c>
      <c r="AI47" s="12">
        <f>L47+X47+AF47</f>
        <v>9.85</v>
      </c>
      <c r="AJ47" s="12">
        <f>N47+Z47+AF47</f>
        <v>9.85</v>
      </c>
      <c r="AK47" s="207"/>
      <c r="AL47" s="219" t="s">
        <v>573</v>
      </c>
      <c r="AM47" s="219" t="s">
        <v>51</v>
      </c>
      <c r="AN47" s="227" t="s">
        <v>176</v>
      </c>
    </row>
    <row r="48" spans="1:40" ht="354" x14ac:dyDescent="0.25">
      <c r="A48" s="219">
        <v>47</v>
      </c>
      <c r="B48" s="219">
        <v>20213141091</v>
      </c>
      <c r="C48" s="219" t="s">
        <v>507</v>
      </c>
      <c r="D48" s="219" t="s">
        <v>110</v>
      </c>
      <c r="E48" s="219" t="s">
        <v>802</v>
      </c>
      <c r="F48" s="219">
        <v>19865886354</v>
      </c>
      <c r="G48" s="219" t="s">
        <v>678</v>
      </c>
      <c r="H48" s="219" t="s">
        <v>509</v>
      </c>
      <c r="I48" s="219" t="s">
        <v>45</v>
      </c>
      <c r="J48" s="219">
        <v>6.05</v>
      </c>
      <c r="K48" s="219" t="s">
        <v>803</v>
      </c>
      <c r="L48" s="208">
        <v>5.85</v>
      </c>
      <c r="M48" s="70" t="s">
        <v>804</v>
      </c>
      <c r="N48" s="219">
        <v>5.25</v>
      </c>
      <c r="O48" s="219" t="s">
        <v>805</v>
      </c>
      <c r="P48" s="219">
        <v>0</v>
      </c>
      <c r="Q48" s="219" t="s">
        <v>148</v>
      </c>
      <c r="R48" s="219">
        <v>0</v>
      </c>
      <c r="S48" s="219" t="s">
        <v>148</v>
      </c>
      <c r="T48" s="219">
        <v>0</v>
      </c>
      <c r="U48" s="219" t="s">
        <v>148</v>
      </c>
      <c r="V48" s="219">
        <v>3</v>
      </c>
      <c r="W48" s="219" t="s">
        <v>806</v>
      </c>
      <c r="X48" s="208">
        <v>3</v>
      </c>
      <c r="Y48" s="208" t="s">
        <v>807</v>
      </c>
      <c r="Z48" s="208">
        <v>2.8</v>
      </c>
      <c r="AA48" s="208" t="s">
        <v>807</v>
      </c>
      <c r="AB48" s="219">
        <v>1.7</v>
      </c>
      <c r="AC48" s="219" t="s">
        <v>808</v>
      </c>
      <c r="AD48" s="208">
        <v>1.7</v>
      </c>
      <c r="AE48" s="208" t="s">
        <v>808</v>
      </c>
      <c r="AF48" s="208">
        <v>1.7</v>
      </c>
      <c r="AG48" s="208" t="s">
        <v>808</v>
      </c>
      <c r="AH48" s="226">
        <v>10.75</v>
      </c>
      <c r="AI48" s="12">
        <v>10.55</v>
      </c>
      <c r="AJ48" s="12">
        <f>N48+Z48+AF48</f>
        <v>9.75</v>
      </c>
      <c r="AK48" s="207" t="s">
        <v>809</v>
      </c>
      <c r="AL48" s="219" t="s">
        <v>487</v>
      </c>
      <c r="AM48" s="219" t="s">
        <v>488</v>
      </c>
      <c r="AN48" s="227" t="s">
        <v>176</v>
      </c>
    </row>
    <row r="49" spans="1:40" ht="115.2" x14ac:dyDescent="0.25">
      <c r="A49" s="219">
        <v>48</v>
      </c>
      <c r="B49" s="219">
        <v>20213141074</v>
      </c>
      <c r="C49" s="219" t="s">
        <v>507</v>
      </c>
      <c r="D49" s="219" t="s">
        <v>70</v>
      </c>
      <c r="E49" s="219" t="s">
        <v>810</v>
      </c>
      <c r="F49" s="219">
        <v>15016406921</v>
      </c>
      <c r="G49" s="219" t="s">
        <v>213</v>
      </c>
      <c r="H49" s="219" t="s">
        <v>509</v>
      </c>
      <c r="I49" s="219" t="s">
        <v>45</v>
      </c>
      <c r="J49" s="219">
        <v>7.35</v>
      </c>
      <c r="K49" s="219" t="s">
        <v>811</v>
      </c>
      <c r="L49" s="208"/>
      <c r="M49" s="208"/>
      <c r="N49" s="219"/>
      <c r="O49" s="219"/>
      <c r="P49" s="219">
        <v>0</v>
      </c>
      <c r="Q49" s="219"/>
      <c r="R49" s="219"/>
      <c r="S49" s="219"/>
      <c r="T49" s="219"/>
      <c r="U49" s="219"/>
      <c r="V49" s="219">
        <v>1.2</v>
      </c>
      <c r="W49" s="219" t="s">
        <v>812</v>
      </c>
      <c r="X49" s="208"/>
      <c r="Y49" s="208"/>
      <c r="Z49" s="208"/>
      <c r="AA49" s="208"/>
      <c r="AB49" s="219">
        <v>1</v>
      </c>
      <c r="AC49" s="219" t="s">
        <v>813</v>
      </c>
      <c r="AD49" s="208"/>
      <c r="AE49" s="208"/>
      <c r="AF49" s="208"/>
      <c r="AG49" s="208"/>
      <c r="AH49" s="226">
        <v>9.5500000000000007</v>
      </c>
      <c r="AI49" s="12"/>
      <c r="AJ49" s="12">
        <v>9.5500000000000007</v>
      </c>
      <c r="AK49" s="207"/>
      <c r="AL49" s="219" t="s">
        <v>97</v>
      </c>
      <c r="AM49" s="219" t="s">
        <v>78</v>
      </c>
      <c r="AN49" s="227" t="s">
        <v>176</v>
      </c>
    </row>
    <row r="50" spans="1:40" ht="109.2" x14ac:dyDescent="0.25">
      <c r="A50" s="219">
        <v>49</v>
      </c>
      <c r="B50" s="219">
        <v>20213141100</v>
      </c>
      <c r="C50" s="219" t="s">
        <v>507</v>
      </c>
      <c r="D50" s="219" t="s">
        <v>110</v>
      </c>
      <c r="E50" s="219" t="s">
        <v>814</v>
      </c>
      <c r="F50" s="219">
        <v>13534144763</v>
      </c>
      <c r="G50" s="219" t="s">
        <v>43</v>
      </c>
      <c r="H50" s="219" t="s">
        <v>509</v>
      </c>
      <c r="I50" s="219" t="s">
        <v>45</v>
      </c>
      <c r="J50" s="219">
        <v>6.5</v>
      </c>
      <c r="K50" s="219" t="s">
        <v>815</v>
      </c>
      <c r="L50" s="208">
        <v>6.45</v>
      </c>
      <c r="M50" s="70" t="s">
        <v>816</v>
      </c>
      <c r="N50" s="219">
        <v>6.5</v>
      </c>
      <c r="O50" s="219" t="s">
        <v>817</v>
      </c>
      <c r="P50" s="219">
        <v>0</v>
      </c>
      <c r="Q50" s="219" t="s">
        <v>148</v>
      </c>
      <c r="R50" s="219">
        <v>0</v>
      </c>
      <c r="S50" s="219" t="s">
        <v>148</v>
      </c>
      <c r="T50" s="219">
        <v>0</v>
      </c>
      <c r="U50" s="219" t="s">
        <v>148</v>
      </c>
      <c r="V50" s="219">
        <v>1.4</v>
      </c>
      <c r="W50" s="219" t="s">
        <v>818</v>
      </c>
      <c r="X50" s="208">
        <v>1.4</v>
      </c>
      <c r="Y50" s="208" t="s">
        <v>818</v>
      </c>
      <c r="Z50" s="208">
        <v>1</v>
      </c>
      <c r="AA50" s="208" t="s">
        <v>819</v>
      </c>
      <c r="AB50" s="219">
        <v>1.8</v>
      </c>
      <c r="AC50" s="219" t="s">
        <v>820</v>
      </c>
      <c r="AD50" s="208">
        <v>1.8</v>
      </c>
      <c r="AE50" s="208" t="s">
        <v>820</v>
      </c>
      <c r="AF50" s="208">
        <v>1.8</v>
      </c>
      <c r="AG50" s="208" t="s">
        <v>820</v>
      </c>
      <c r="AH50" s="226">
        <v>9.6999999999999993</v>
      </c>
      <c r="AI50" s="12">
        <v>9.65</v>
      </c>
      <c r="AJ50" s="12">
        <f>N50+Z50+AF50</f>
        <v>9.3000000000000007</v>
      </c>
      <c r="AK50" s="207" t="s">
        <v>821</v>
      </c>
      <c r="AL50" s="219" t="s">
        <v>487</v>
      </c>
      <c r="AM50" s="219" t="s">
        <v>488</v>
      </c>
      <c r="AN50" s="227" t="s">
        <v>176</v>
      </c>
    </row>
    <row r="51" spans="1:40" ht="216" x14ac:dyDescent="0.25">
      <c r="A51" s="219">
        <v>50</v>
      </c>
      <c r="B51" s="219">
        <v>20213141075</v>
      </c>
      <c r="C51" s="219" t="s">
        <v>507</v>
      </c>
      <c r="D51" s="219" t="s">
        <v>156</v>
      </c>
      <c r="E51" s="219" t="s">
        <v>822</v>
      </c>
      <c r="F51" s="219">
        <v>15270138045</v>
      </c>
      <c r="G51" s="219" t="s">
        <v>332</v>
      </c>
      <c r="H51" s="219" t="s">
        <v>509</v>
      </c>
      <c r="I51" s="219" t="s">
        <v>45</v>
      </c>
      <c r="J51" s="219">
        <v>6.6</v>
      </c>
      <c r="K51" s="219" t="s">
        <v>823</v>
      </c>
      <c r="L51" s="208">
        <v>6.6</v>
      </c>
      <c r="M51" s="208" t="s">
        <v>824</v>
      </c>
      <c r="N51" s="219">
        <v>6.6</v>
      </c>
      <c r="O51" s="219" t="s">
        <v>825</v>
      </c>
      <c r="P51" s="219">
        <v>0</v>
      </c>
      <c r="Q51" s="219" t="s">
        <v>148</v>
      </c>
      <c r="R51" s="219">
        <v>0</v>
      </c>
      <c r="S51" s="219">
        <v>0</v>
      </c>
      <c r="T51" s="219">
        <v>0</v>
      </c>
      <c r="U51" s="219">
        <v>0</v>
      </c>
      <c r="V51" s="219">
        <v>0.8</v>
      </c>
      <c r="W51" s="219" t="s">
        <v>826</v>
      </c>
      <c r="X51" s="208">
        <v>0.8</v>
      </c>
      <c r="Y51" s="208" t="s">
        <v>826</v>
      </c>
      <c r="Z51" s="208">
        <v>0.8</v>
      </c>
      <c r="AA51" s="208" t="s">
        <v>826</v>
      </c>
      <c r="AB51" s="219">
        <v>2</v>
      </c>
      <c r="AC51" s="219" t="s">
        <v>827</v>
      </c>
      <c r="AD51" s="208">
        <v>1.7</v>
      </c>
      <c r="AE51" s="208" t="s">
        <v>828</v>
      </c>
      <c r="AF51" s="208">
        <v>1.7</v>
      </c>
      <c r="AG51" s="208" t="s">
        <v>829</v>
      </c>
      <c r="AH51" s="226">
        <f>J51+N51+V51+AB51</f>
        <v>16</v>
      </c>
      <c r="AI51" s="12">
        <f>L51+P51+X51+AD51</f>
        <v>9.1</v>
      </c>
      <c r="AJ51" s="12">
        <v>9.25</v>
      </c>
      <c r="AK51" s="207"/>
      <c r="AL51" s="219" t="s">
        <v>51</v>
      </c>
      <c r="AM51" s="219" t="s">
        <v>50</v>
      </c>
      <c r="AN51" s="227" t="s">
        <v>176</v>
      </c>
    </row>
    <row r="52" spans="1:40" ht="151.19999999999999" x14ac:dyDescent="0.25">
      <c r="A52" s="219">
        <v>51</v>
      </c>
      <c r="B52" s="219">
        <v>20213164003</v>
      </c>
      <c r="C52" s="219" t="s">
        <v>515</v>
      </c>
      <c r="D52" s="219" t="s">
        <v>632</v>
      </c>
      <c r="E52" s="219" t="s">
        <v>830</v>
      </c>
      <c r="F52" s="219">
        <v>15625595153</v>
      </c>
      <c r="G52" s="219" t="s">
        <v>271</v>
      </c>
      <c r="H52" s="219" t="s">
        <v>509</v>
      </c>
      <c r="I52" s="219" t="s">
        <v>45</v>
      </c>
      <c r="J52" s="219">
        <v>7.75</v>
      </c>
      <c r="K52" s="219" t="s">
        <v>831</v>
      </c>
      <c r="L52" s="208">
        <f>J52-0.3-0.2-0.2</f>
        <v>7.05</v>
      </c>
      <c r="M52" s="208" t="s">
        <v>832</v>
      </c>
      <c r="N52" s="219">
        <f>J52-0.3-0.2-0.2</f>
        <v>7.05</v>
      </c>
      <c r="O52" s="219" t="s">
        <v>833</v>
      </c>
      <c r="P52" s="219">
        <v>0</v>
      </c>
      <c r="Q52" s="219" t="s">
        <v>250</v>
      </c>
      <c r="R52" s="219">
        <f>R53</f>
        <v>0</v>
      </c>
      <c r="S52" s="219"/>
      <c r="T52" s="219"/>
      <c r="U52" s="219"/>
      <c r="V52" s="219">
        <v>24.8</v>
      </c>
      <c r="W52" s="219" t="s">
        <v>834</v>
      </c>
      <c r="X52" s="208">
        <f>V52-24</f>
        <v>0.80000000000000071</v>
      </c>
      <c r="Y52" s="208" t="s">
        <v>835</v>
      </c>
      <c r="Z52" s="208">
        <v>0.8</v>
      </c>
      <c r="AA52" s="208" t="s">
        <v>836</v>
      </c>
      <c r="AB52" s="219">
        <v>1.4</v>
      </c>
      <c r="AC52" s="219" t="s">
        <v>837</v>
      </c>
      <c r="AD52" s="208">
        <f>AB52</f>
        <v>1.4</v>
      </c>
      <c r="AE52" s="208"/>
      <c r="AF52" s="208">
        <v>1.4</v>
      </c>
      <c r="AG52" s="208"/>
      <c r="AH52" s="226">
        <f>J52+P52+V52+AB52</f>
        <v>33.949999999999996</v>
      </c>
      <c r="AI52" s="12">
        <f>L52+R52+X52+AD52</f>
        <v>9.25</v>
      </c>
      <c r="AJ52" s="12">
        <f t="shared" ref="AJ52:AJ58" si="2">N52+Z52+AF52</f>
        <v>9.25</v>
      </c>
      <c r="AK52" s="207"/>
      <c r="AL52" s="219" t="s">
        <v>61</v>
      </c>
      <c r="AM52" s="219" t="s">
        <v>253</v>
      </c>
      <c r="AN52" s="227" t="s">
        <v>176</v>
      </c>
    </row>
    <row r="53" spans="1:40" ht="129.6" x14ac:dyDescent="0.25">
      <c r="A53" s="219">
        <v>52</v>
      </c>
      <c r="B53" s="219">
        <v>20213164035</v>
      </c>
      <c r="C53" s="219" t="s">
        <v>566</v>
      </c>
      <c r="D53" s="219" t="s">
        <v>156</v>
      </c>
      <c r="E53" s="219" t="s">
        <v>838</v>
      </c>
      <c r="F53" s="219">
        <v>19878078446</v>
      </c>
      <c r="G53" s="219" t="s">
        <v>103</v>
      </c>
      <c r="H53" s="219" t="s">
        <v>509</v>
      </c>
      <c r="I53" s="219" t="s">
        <v>45</v>
      </c>
      <c r="J53" s="219">
        <v>6.2</v>
      </c>
      <c r="K53" s="219" t="s">
        <v>839</v>
      </c>
      <c r="L53" s="208">
        <v>2</v>
      </c>
      <c r="M53" s="208" t="s">
        <v>840</v>
      </c>
      <c r="N53" s="219">
        <v>2</v>
      </c>
      <c r="O53" s="219" t="s">
        <v>841</v>
      </c>
      <c r="P53" s="219">
        <v>0</v>
      </c>
      <c r="Q53" s="219" t="s">
        <v>148</v>
      </c>
      <c r="R53" s="219">
        <v>0</v>
      </c>
      <c r="S53" s="219">
        <v>0</v>
      </c>
      <c r="T53" s="219">
        <v>0</v>
      </c>
      <c r="U53" s="219">
        <v>0</v>
      </c>
      <c r="V53" s="219">
        <v>5</v>
      </c>
      <c r="W53" s="219" t="s">
        <v>842</v>
      </c>
      <c r="X53" s="208">
        <v>5</v>
      </c>
      <c r="Y53" s="208" t="s">
        <v>842</v>
      </c>
      <c r="Z53" s="208">
        <v>5</v>
      </c>
      <c r="AA53" s="208" t="s">
        <v>843</v>
      </c>
      <c r="AB53" s="219">
        <v>2.2000000000000002</v>
      </c>
      <c r="AC53" s="219" t="s">
        <v>844</v>
      </c>
      <c r="AD53" s="208">
        <v>2.2000000000000002</v>
      </c>
      <c r="AE53" s="208" t="s">
        <v>844</v>
      </c>
      <c r="AF53" s="208">
        <v>2.2000000000000002</v>
      </c>
      <c r="AG53" s="208" t="s">
        <v>844</v>
      </c>
      <c r="AH53" s="226">
        <v>13.4</v>
      </c>
      <c r="AI53" s="12">
        <f>L53+P53+X53+AD53</f>
        <v>9.1999999999999993</v>
      </c>
      <c r="AJ53" s="12">
        <f t="shared" si="2"/>
        <v>9.1999999999999993</v>
      </c>
      <c r="AK53" s="207"/>
      <c r="AL53" s="219" t="s">
        <v>51</v>
      </c>
      <c r="AM53" s="219" t="s">
        <v>50</v>
      </c>
      <c r="AN53" s="227" t="s">
        <v>176</v>
      </c>
    </row>
    <row r="54" spans="1:40" ht="172.8" x14ac:dyDescent="0.25">
      <c r="A54" s="219">
        <v>53</v>
      </c>
      <c r="B54" s="219">
        <v>20213141065</v>
      </c>
      <c r="C54" s="219" t="s">
        <v>507</v>
      </c>
      <c r="D54" s="219" t="s">
        <v>632</v>
      </c>
      <c r="E54" s="219" t="s">
        <v>845</v>
      </c>
      <c r="F54" s="219" t="s">
        <v>846</v>
      </c>
      <c r="G54" s="219" t="s">
        <v>382</v>
      </c>
      <c r="H54" s="219" t="s">
        <v>509</v>
      </c>
      <c r="I54" s="219" t="s">
        <v>45</v>
      </c>
      <c r="J54" s="219">
        <v>8.0500000000000007</v>
      </c>
      <c r="K54" s="219" t="s">
        <v>847</v>
      </c>
      <c r="L54" s="208">
        <f>J54-0.3</f>
        <v>7.7500000000000009</v>
      </c>
      <c r="M54" s="208" t="s">
        <v>848</v>
      </c>
      <c r="N54" s="219">
        <f>L54-0.3</f>
        <v>7.4500000000000011</v>
      </c>
      <c r="O54" s="219" t="s">
        <v>849</v>
      </c>
      <c r="P54" s="219">
        <v>0</v>
      </c>
      <c r="Q54" s="219" t="s">
        <v>250</v>
      </c>
      <c r="R54" s="219">
        <f>R55</f>
        <v>0</v>
      </c>
      <c r="S54" s="219"/>
      <c r="T54" s="219"/>
      <c r="U54" s="219"/>
      <c r="V54" s="219">
        <v>0.4</v>
      </c>
      <c r="W54" s="219" t="s">
        <v>850</v>
      </c>
      <c r="X54" s="208">
        <f>V54</f>
        <v>0.4</v>
      </c>
      <c r="Y54" s="208" t="s">
        <v>850</v>
      </c>
      <c r="Z54" s="208">
        <f>X54</f>
        <v>0.4</v>
      </c>
      <c r="AA54" s="208" t="s">
        <v>850</v>
      </c>
      <c r="AB54" s="219">
        <v>1.3</v>
      </c>
      <c r="AC54" s="219" t="s">
        <v>851</v>
      </c>
      <c r="AD54" s="208">
        <f>AB54</f>
        <v>1.3</v>
      </c>
      <c r="AE54" s="208" t="s">
        <v>851</v>
      </c>
      <c r="AF54" s="208">
        <v>1.3</v>
      </c>
      <c r="AG54" s="208" t="s">
        <v>851</v>
      </c>
      <c r="AH54" s="226">
        <f>J54+P54+V54+AB54</f>
        <v>9.7500000000000018</v>
      </c>
      <c r="AI54" s="12">
        <f>L54+R54+X54+AD54</f>
        <v>9.4500000000000011</v>
      </c>
      <c r="AJ54" s="12">
        <f t="shared" si="2"/>
        <v>9.1500000000000021</v>
      </c>
      <c r="AK54" s="207"/>
      <c r="AL54" s="219" t="s">
        <v>61</v>
      </c>
      <c r="AM54" s="219" t="s">
        <v>253</v>
      </c>
      <c r="AN54" s="227" t="s">
        <v>176</v>
      </c>
    </row>
    <row r="55" spans="1:40" ht="144" x14ac:dyDescent="0.25">
      <c r="A55" s="219">
        <v>54</v>
      </c>
      <c r="B55" s="219">
        <v>20213141023</v>
      </c>
      <c r="C55" s="219" t="s">
        <v>507</v>
      </c>
      <c r="D55" s="219" t="s">
        <v>632</v>
      </c>
      <c r="E55" s="219" t="s">
        <v>852</v>
      </c>
      <c r="F55" s="219" t="s">
        <v>853</v>
      </c>
      <c r="G55" s="219" t="s">
        <v>453</v>
      </c>
      <c r="H55" s="219" t="s">
        <v>509</v>
      </c>
      <c r="I55" s="219" t="s">
        <v>45</v>
      </c>
      <c r="J55" s="219">
        <v>6</v>
      </c>
      <c r="K55" s="219" t="s">
        <v>854</v>
      </c>
      <c r="L55" s="208">
        <v>5.8</v>
      </c>
      <c r="M55" s="208" t="s">
        <v>855</v>
      </c>
      <c r="N55" s="219">
        <v>5.8</v>
      </c>
      <c r="O55" s="219" t="s">
        <v>855</v>
      </c>
      <c r="P55" s="219">
        <v>0</v>
      </c>
      <c r="Q55" s="219" t="s">
        <v>250</v>
      </c>
      <c r="R55" s="219">
        <f>R56</f>
        <v>0</v>
      </c>
      <c r="S55" s="219"/>
      <c r="T55" s="219"/>
      <c r="U55" s="219"/>
      <c r="V55" s="219">
        <v>0.6</v>
      </c>
      <c r="W55" s="219" t="s">
        <v>856</v>
      </c>
      <c r="X55" s="208">
        <f>V55</f>
        <v>0.6</v>
      </c>
      <c r="Y55" s="208" t="s">
        <v>856</v>
      </c>
      <c r="Z55" s="208">
        <f>X55</f>
        <v>0.6</v>
      </c>
      <c r="AA55" s="208" t="s">
        <v>856</v>
      </c>
      <c r="AB55" s="219">
        <v>2.75</v>
      </c>
      <c r="AC55" s="219" t="s">
        <v>857</v>
      </c>
      <c r="AD55" s="208">
        <f>AB55</f>
        <v>2.75</v>
      </c>
      <c r="AE55" s="208" t="s">
        <v>857</v>
      </c>
      <c r="AF55" s="208">
        <v>2.75</v>
      </c>
      <c r="AG55" s="208" t="s">
        <v>857</v>
      </c>
      <c r="AH55" s="226">
        <f>J55+P55+V55+AB55</f>
        <v>9.35</v>
      </c>
      <c r="AI55" s="12">
        <f>L55+R55+X55+AD55</f>
        <v>9.1499999999999986</v>
      </c>
      <c r="AJ55" s="12">
        <f t="shared" si="2"/>
        <v>9.1499999999999986</v>
      </c>
      <c r="AK55" s="207" t="s">
        <v>858</v>
      </c>
      <c r="AL55" s="219" t="s">
        <v>61</v>
      </c>
      <c r="AM55" s="219" t="s">
        <v>253</v>
      </c>
      <c r="AN55" s="227" t="s">
        <v>176</v>
      </c>
    </row>
    <row r="56" spans="1:40" ht="115.2" x14ac:dyDescent="0.25">
      <c r="A56" s="219">
        <v>55</v>
      </c>
      <c r="B56" s="219">
        <v>20213141090</v>
      </c>
      <c r="C56" s="219" t="s">
        <v>507</v>
      </c>
      <c r="D56" s="219" t="s">
        <v>156</v>
      </c>
      <c r="E56" s="219" t="s">
        <v>859</v>
      </c>
      <c r="F56" s="219">
        <v>13435757364</v>
      </c>
      <c r="G56" s="219" t="s">
        <v>278</v>
      </c>
      <c r="H56" s="219" t="s">
        <v>509</v>
      </c>
      <c r="I56" s="219" t="s">
        <v>45</v>
      </c>
      <c r="J56" s="219">
        <v>0.75</v>
      </c>
      <c r="K56" s="219" t="s">
        <v>860</v>
      </c>
      <c r="L56" s="208">
        <v>0.75</v>
      </c>
      <c r="M56" s="208" t="s">
        <v>860</v>
      </c>
      <c r="N56" s="219">
        <v>0.75</v>
      </c>
      <c r="O56" s="219" t="s">
        <v>860</v>
      </c>
      <c r="P56" s="219">
        <v>0</v>
      </c>
      <c r="Q56" s="219" t="s">
        <v>148</v>
      </c>
      <c r="R56" s="219">
        <v>0</v>
      </c>
      <c r="S56" s="219">
        <v>0</v>
      </c>
      <c r="T56" s="219">
        <v>0</v>
      </c>
      <c r="U56" s="219">
        <v>0</v>
      </c>
      <c r="V56" s="219">
        <v>7.8</v>
      </c>
      <c r="W56" s="219" t="s">
        <v>861</v>
      </c>
      <c r="X56" s="208">
        <v>7.8</v>
      </c>
      <c r="Y56" s="208" t="s">
        <v>861</v>
      </c>
      <c r="Z56" s="208">
        <v>7.8</v>
      </c>
      <c r="AA56" s="208" t="s">
        <v>861</v>
      </c>
      <c r="AB56" s="219">
        <v>0.2</v>
      </c>
      <c r="AC56" s="219" t="s">
        <v>862</v>
      </c>
      <c r="AD56" s="208">
        <v>0.2</v>
      </c>
      <c r="AE56" s="208" t="s">
        <v>862</v>
      </c>
      <c r="AF56" s="208">
        <v>0.2</v>
      </c>
      <c r="AG56" s="208" t="s">
        <v>862</v>
      </c>
      <c r="AH56" s="226">
        <v>8.75</v>
      </c>
      <c r="AI56" s="12">
        <f>L56+P56+X56+AD56</f>
        <v>8.75</v>
      </c>
      <c r="AJ56" s="12">
        <f t="shared" si="2"/>
        <v>8.75</v>
      </c>
      <c r="AK56" s="207"/>
      <c r="AL56" s="219" t="s">
        <v>51</v>
      </c>
      <c r="AM56" s="219" t="s">
        <v>50</v>
      </c>
      <c r="AN56" s="227" t="s">
        <v>176</v>
      </c>
    </row>
    <row r="57" spans="1:40" ht="244.8" x14ac:dyDescent="0.25">
      <c r="A57" s="219">
        <v>56</v>
      </c>
      <c r="B57" s="219">
        <v>20213141077</v>
      </c>
      <c r="C57" s="219" t="s">
        <v>507</v>
      </c>
      <c r="D57" s="219" t="s">
        <v>632</v>
      </c>
      <c r="E57" s="219" t="s">
        <v>863</v>
      </c>
      <c r="F57" s="219" t="s">
        <v>864</v>
      </c>
      <c r="G57" s="219" t="s">
        <v>865</v>
      </c>
      <c r="H57" s="219" t="s">
        <v>509</v>
      </c>
      <c r="I57" s="219" t="s">
        <v>45</v>
      </c>
      <c r="J57" s="219">
        <v>1.95</v>
      </c>
      <c r="K57" s="219" t="s">
        <v>866</v>
      </c>
      <c r="L57" s="208">
        <f>J57-0.2</f>
        <v>1.75</v>
      </c>
      <c r="M57" s="208" t="s">
        <v>867</v>
      </c>
      <c r="N57" s="219">
        <v>1.75</v>
      </c>
      <c r="O57" s="219" t="s">
        <v>867</v>
      </c>
      <c r="P57" s="219">
        <v>0</v>
      </c>
      <c r="Q57" s="219" t="s">
        <v>250</v>
      </c>
      <c r="R57" s="219">
        <f>R58</f>
        <v>0</v>
      </c>
      <c r="S57" s="219"/>
      <c r="T57" s="219"/>
      <c r="U57" s="219"/>
      <c r="V57" s="219">
        <v>41.5</v>
      </c>
      <c r="W57" s="219" t="s">
        <v>868</v>
      </c>
      <c r="X57" s="208">
        <f>V57-33-3</f>
        <v>5.5</v>
      </c>
      <c r="Y57" s="208" t="s">
        <v>869</v>
      </c>
      <c r="Z57" s="208">
        <v>5.5</v>
      </c>
      <c r="AA57" s="208" t="s">
        <v>869</v>
      </c>
      <c r="AB57" s="219">
        <v>3.2</v>
      </c>
      <c r="AC57" s="219" t="s">
        <v>870</v>
      </c>
      <c r="AD57" s="208">
        <v>1.4</v>
      </c>
      <c r="AE57" s="208" t="s">
        <v>871</v>
      </c>
      <c r="AF57" s="208">
        <v>1.4</v>
      </c>
      <c r="AG57" s="208" t="s">
        <v>871</v>
      </c>
      <c r="AH57" s="226">
        <f>J57+P57+V57+AB57</f>
        <v>46.650000000000006</v>
      </c>
      <c r="AI57" s="12">
        <f>L57+R57+X57+AD57</f>
        <v>8.65</v>
      </c>
      <c r="AJ57" s="12">
        <f t="shared" si="2"/>
        <v>8.65</v>
      </c>
      <c r="AK57" s="207"/>
      <c r="AL57" s="219" t="s">
        <v>61</v>
      </c>
      <c r="AM57" s="219" t="s">
        <v>253</v>
      </c>
      <c r="AN57" s="227" t="s">
        <v>176</v>
      </c>
    </row>
    <row r="58" spans="1:40" ht="28.8" x14ac:dyDescent="0.25">
      <c r="A58" s="219">
        <v>57</v>
      </c>
      <c r="B58" s="219">
        <v>20213164048</v>
      </c>
      <c r="C58" s="219" t="s">
        <v>515</v>
      </c>
      <c r="D58" s="219" t="s">
        <v>110</v>
      </c>
      <c r="E58" s="219" t="s">
        <v>872</v>
      </c>
      <c r="F58" s="219">
        <v>18776839575</v>
      </c>
      <c r="G58" s="219" t="s">
        <v>90</v>
      </c>
      <c r="H58" s="219" t="s">
        <v>509</v>
      </c>
      <c r="I58" s="219"/>
      <c r="J58" s="219">
        <v>0.45</v>
      </c>
      <c r="K58" s="219" t="s">
        <v>873</v>
      </c>
      <c r="L58" s="208">
        <v>0.45</v>
      </c>
      <c r="M58" s="208" t="s">
        <v>873</v>
      </c>
      <c r="N58" s="219">
        <v>0.45</v>
      </c>
      <c r="O58" s="219" t="s">
        <v>873</v>
      </c>
      <c r="P58" s="219"/>
      <c r="Q58" s="219" t="s">
        <v>148</v>
      </c>
      <c r="R58" s="219"/>
      <c r="S58" s="219" t="s">
        <v>148</v>
      </c>
      <c r="T58" s="219"/>
      <c r="U58" s="219" t="s">
        <v>148</v>
      </c>
      <c r="V58" s="219">
        <v>8</v>
      </c>
      <c r="W58" s="219" t="s">
        <v>874</v>
      </c>
      <c r="X58" s="208">
        <v>8</v>
      </c>
      <c r="Y58" s="208" t="s">
        <v>874</v>
      </c>
      <c r="Z58" s="208">
        <v>8</v>
      </c>
      <c r="AA58" s="208" t="s">
        <v>874</v>
      </c>
      <c r="AB58" s="219">
        <v>0.2</v>
      </c>
      <c r="AC58" s="219" t="s">
        <v>875</v>
      </c>
      <c r="AD58" s="208">
        <v>0.2</v>
      </c>
      <c r="AE58" s="208" t="s">
        <v>875</v>
      </c>
      <c r="AF58" s="208">
        <v>0.2</v>
      </c>
      <c r="AG58" s="208" t="s">
        <v>875</v>
      </c>
      <c r="AH58" s="226">
        <v>8.65</v>
      </c>
      <c r="AI58" s="12">
        <v>8.65</v>
      </c>
      <c r="AJ58" s="12">
        <f t="shared" si="2"/>
        <v>8.6499999999999986</v>
      </c>
      <c r="AK58" s="207"/>
      <c r="AL58" s="219" t="s">
        <v>487</v>
      </c>
      <c r="AM58" s="219" t="s">
        <v>488</v>
      </c>
      <c r="AN58" s="227" t="s">
        <v>176</v>
      </c>
    </row>
    <row r="59" spans="1:40" ht="100.8" x14ac:dyDescent="0.25">
      <c r="A59" s="219">
        <v>58</v>
      </c>
      <c r="B59" s="219">
        <v>20213141022</v>
      </c>
      <c r="C59" s="219" t="s">
        <v>507</v>
      </c>
      <c r="D59" s="219" t="s">
        <v>70</v>
      </c>
      <c r="E59" s="219" t="s">
        <v>876</v>
      </c>
      <c r="F59" s="219">
        <v>13768232113</v>
      </c>
      <c r="G59" s="219" t="s">
        <v>299</v>
      </c>
      <c r="H59" s="219" t="s">
        <v>509</v>
      </c>
      <c r="I59" s="219" t="s">
        <v>45</v>
      </c>
      <c r="J59" s="219" t="s">
        <v>877</v>
      </c>
      <c r="K59" s="219" t="s">
        <v>878</v>
      </c>
      <c r="L59" s="208" t="s">
        <v>879</v>
      </c>
      <c r="M59" s="208">
        <v>0.95</v>
      </c>
      <c r="N59" s="219"/>
      <c r="O59" s="219"/>
      <c r="P59" s="219">
        <v>0</v>
      </c>
      <c r="Q59" s="219"/>
      <c r="R59" s="219"/>
      <c r="S59" s="219"/>
      <c r="T59" s="219"/>
      <c r="U59" s="219"/>
      <c r="V59" s="219" t="s">
        <v>880</v>
      </c>
      <c r="W59" s="219" t="s">
        <v>881</v>
      </c>
      <c r="X59" s="208" t="s">
        <v>882</v>
      </c>
      <c r="Y59" s="208">
        <v>0.4</v>
      </c>
      <c r="Z59" s="208"/>
      <c r="AA59" s="208"/>
      <c r="AB59" s="219">
        <v>0</v>
      </c>
      <c r="AC59" s="219"/>
      <c r="AD59" s="208"/>
      <c r="AE59" s="208"/>
      <c r="AF59" s="208"/>
      <c r="AG59" s="208"/>
      <c r="AH59" s="226">
        <v>8.35</v>
      </c>
      <c r="AI59" s="12">
        <v>1.35</v>
      </c>
      <c r="AJ59" s="12">
        <v>8.35</v>
      </c>
      <c r="AK59" s="207" t="s">
        <v>883</v>
      </c>
      <c r="AL59" s="219" t="s">
        <v>97</v>
      </c>
      <c r="AM59" s="219" t="s">
        <v>78</v>
      </c>
      <c r="AN59" s="227" t="s">
        <v>176</v>
      </c>
    </row>
    <row r="60" spans="1:40" ht="129.6" x14ac:dyDescent="0.25">
      <c r="A60" s="219">
        <v>59</v>
      </c>
      <c r="B60" s="219">
        <v>20213141089</v>
      </c>
      <c r="C60" s="219" t="s">
        <v>507</v>
      </c>
      <c r="D60" s="219" t="s">
        <v>41</v>
      </c>
      <c r="E60" s="219" t="s">
        <v>884</v>
      </c>
      <c r="F60" s="219">
        <v>13557710369</v>
      </c>
      <c r="G60" s="219" t="s">
        <v>585</v>
      </c>
      <c r="H60" s="219" t="s">
        <v>509</v>
      </c>
      <c r="I60" s="219" t="s">
        <v>45</v>
      </c>
      <c r="J60" s="219">
        <v>1.65</v>
      </c>
      <c r="K60" s="219" t="s">
        <v>885</v>
      </c>
      <c r="L60" s="208">
        <v>1.45</v>
      </c>
      <c r="M60" s="208" t="s">
        <v>886</v>
      </c>
      <c r="N60" s="219">
        <v>1.45</v>
      </c>
      <c r="O60" s="219" t="s">
        <v>887</v>
      </c>
      <c r="P60" s="219"/>
      <c r="Q60" s="219"/>
      <c r="R60" s="219"/>
      <c r="S60" s="219"/>
      <c r="T60" s="219"/>
      <c r="U60" s="219"/>
      <c r="V60" s="219">
        <v>5.6</v>
      </c>
      <c r="W60" s="219" t="s">
        <v>888</v>
      </c>
      <c r="X60" s="208">
        <v>5.6</v>
      </c>
      <c r="Y60" s="208" t="s">
        <v>888</v>
      </c>
      <c r="Z60" s="208">
        <v>5.6</v>
      </c>
      <c r="AA60" s="208" t="s">
        <v>888</v>
      </c>
      <c r="AB60" s="219">
        <v>1.5</v>
      </c>
      <c r="AC60" s="219" t="s">
        <v>889</v>
      </c>
      <c r="AD60" s="208">
        <v>1.3</v>
      </c>
      <c r="AE60" s="208" t="s">
        <v>890</v>
      </c>
      <c r="AF60" s="208">
        <v>1.3</v>
      </c>
      <c r="AG60" s="208" t="s">
        <v>890</v>
      </c>
      <c r="AH60" s="226">
        <f>AB60+V60+J60</f>
        <v>8.75</v>
      </c>
      <c r="AI60" s="12">
        <f>L60+X60+AF60</f>
        <v>8.35</v>
      </c>
      <c r="AJ60" s="12">
        <f t="shared" ref="AJ60:AJ67" si="3">N60+Z60+AF60</f>
        <v>8.35</v>
      </c>
      <c r="AK60" s="207"/>
      <c r="AL60" s="219" t="s">
        <v>573</v>
      </c>
      <c r="AM60" s="219" t="s">
        <v>51</v>
      </c>
      <c r="AN60" s="227" t="s">
        <v>176</v>
      </c>
    </row>
    <row r="61" spans="1:40" ht="28.8" x14ac:dyDescent="0.25">
      <c r="A61" s="219">
        <v>60</v>
      </c>
      <c r="B61" s="219">
        <v>20213164064</v>
      </c>
      <c r="C61" s="219" t="s">
        <v>566</v>
      </c>
      <c r="D61" s="219" t="s">
        <v>88</v>
      </c>
      <c r="E61" s="219" t="s">
        <v>891</v>
      </c>
      <c r="F61" s="219">
        <v>18816710545</v>
      </c>
      <c r="G61" s="219" t="s">
        <v>892</v>
      </c>
      <c r="H61" s="219" t="s">
        <v>509</v>
      </c>
      <c r="I61" s="219" t="s">
        <v>45</v>
      </c>
      <c r="J61" s="219">
        <v>0.25</v>
      </c>
      <c r="K61" s="219" t="s">
        <v>893</v>
      </c>
      <c r="L61" s="208">
        <v>0.25</v>
      </c>
      <c r="M61" s="208" t="s">
        <v>893</v>
      </c>
      <c r="N61" s="219">
        <v>0.25</v>
      </c>
      <c r="O61" s="219" t="s">
        <v>893</v>
      </c>
      <c r="P61" s="219">
        <v>0</v>
      </c>
      <c r="Q61" s="219">
        <v>0</v>
      </c>
      <c r="R61" s="219">
        <v>0</v>
      </c>
      <c r="S61" s="219">
        <v>0</v>
      </c>
      <c r="T61" s="219">
        <v>0</v>
      </c>
      <c r="U61" s="219">
        <v>0</v>
      </c>
      <c r="V61" s="219">
        <v>8</v>
      </c>
      <c r="W61" s="219" t="s">
        <v>894</v>
      </c>
      <c r="X61" s="208">
        <v>8</v>
      </c>
      <c r="Y61" s="208" t="s">
        <v>894</v>
      </c>
      <c r="Z61" s="208">
        <v>8</v>
      </c>
      <c r="AA61" s="208" t="s">
        <v>894</v>
      </c>
      <c r="AB61" s="219">
        <v>0</v>
      </c>
      <c r="AC61" s="219"/>
      <c r="AD61" s="208">
        <v>0</v>
      </c>
      <c r="AE61" s="208"/>
      <c r="AF61" s="208">
        <v>0</v>
      </c>
      <c r="AG61" s="208"/>
      <c r="AH61" s="226">
        <v>8.25</v>
      </c>
      <c r="AI61" s="12">
        <v>8.25</v>
      </c>
      <c r="AJ61" s="12">
        <f t="shared" si="3"/>
        <v>8.25</v>
      </c>
      <c r="AK61" s="207"/>
      <c r="AL61" s="219" t="s">
        <v>96</v>
      </c>
      <c r="AM61" s="219" t="s">
        <v>97</v>
      </c>
      <c r="AN61" s="227" t="s">
        <v>176</v>
      </c>
    </row>
    <row r="62" spans="1:40" ht="187.2" x14ac:dyDescent="0.25">
      <c r="A62" s="219">
        <v>61</v>
      </c>
      <c r="B62" s="219">
        <v>20213141055</v>
      </c>
      <c r="C62" s="219" t="s">
        <v>507</v>
      </c>
      <c r="D62" s="219" t="s">
        <v>156</v>
      </c>
      <c r="E62" s="219" t="s">
        <v>895</v>
      </c>
      <c r="F62" s="219">
        <v>19303032673</v>
      </c>
      <c r="G62" s="219" t="s">
        <v>158</v>
      </c>
      <c r="H62" s="219" t="s">
        <v>509</v>
      </c>
      <c r="I62" s="219" t="s">
        <v>45</v>
      </c>
      <c r="J62" s="219">
        <v>4.5999999999999996</v>
      </c>
      <c r="K62" s="219" t="s">
        <v>896</v>
      </c>
      <c r="L62" s="208">
        <v>5</v>
      </c>
      <c r="M62" s="208" t="s">
        <v>897</v>
      </c>
      <c r="N62" s="219">
        <v>5</v>
      </c>
      <c r="O62" s="219" t="s">
        <v>898</v>
      </c>
      <c r="P62" s="219">
        <v>0</v>
      </c>
      <c r="Q62" s="219" t="s">
        <v>148</v>
      </c>
      <c r="R62" s="219">
        <v>0</v>
      </c>
      <c r="S62" s="219">
        <v>0</v>
      </c>
      <c r="T62" s="219">
        <v>0</v>
      </c>
      <c r="U62" s="219">
        <v>0</v>
      </c>
      <c r="V62" s="219">
        <v>1.2</v>
      </c>
      <c r="W62" s="219" t="s">
        <v>899</v>
      </c>
      <c r="X62" s="208">
        <v>1</v>
      </c>
      <c r="Y62" s="208" t="s">
        <v>900</v>
      </c>
      <c r="Z62" s="208">
        <v>1</v>
      </c>
      <c r="AA62" s="208" t="s">
        <v>900</v>
      </c>
      <c r="AB62" s="219">
        <v>2</v>
      </c>
      <c r="AC62" s="219" t="s">
        <v>901</v>
      </c>
      <c r="AD62" s="208">
        <v>1.8</v>
      </c>
      <c r="AE62" s="208" t="s">
        <v>902</v>
      </c>
      <c r="AF62" s="208">
        <v>1.7</v>
      </c>
      <c r="AG62" s="208" t="s">
        <v>903</v>
      </c>
      <c r="AH62" s="226">
        <v>7.8</v>
      </c>
      <c r="AI62" s="12">
        <f>L62+P62+X62+AD62</f>
        <v>7.8</v>
      </c>
      <c r="AJ62" s="12">
        <f t="shared" si="3"/>
        <v>7.7</v>
      </c>
      <c r="AK62" s="207"/>
      <c r="AL62" s="219" t="s">
        <v>51</v>
      </c>
      <c r="AM62" s="219" t="s">
        <v>50</v>
      </c>
      <c r="AN62" s="227" t="s">
        <v>176</v>
      </c>
    </row>
    <row r="63" spans="1:40" ht="158.4" x14ac:dyDescent="0.25">
      <c r="A63" s="219">
        <v>62</v>
      </c>
      <c r="B63" s="219">
        <v>20213141030</v>
      </c>
      <c r="C63" s="219" t="s">
        <v>507</v>
      </c>
      <c r="D63" s="219" t="s">
        <v>110</v>
      </c>
      <c r="E63" s="219" t="s">
        <v>904</v>
      </c>
      <c r="F63" s="219">
        <v>13527808799</v>
      </c>
      <c r="G63" s="219" t="s">
        <v>370</v>
      </c>
      <c r="H63" s="219" t="s">
        <v>509</v>
      </c>
      <c r="I63" s="219" t="s">
        <v>45</v>
      </c>
      <c r="J63" s="219">
        <v>0.85</v>
      </c>
      <c r="K63" s="219" t="s">
        <v>905</v>
      </c>
      <c r="L63" s="208">
        <v>0.85</v>
      </c>
      <c r="M63" s="208" t="s">
        <v>905</v>
      </c>
      <c r="N63" s="219">
        <v>0.85</v>
      </c>
      <c r="O63" s="219" t="s">
        <v>905</v>
      </c>
      <c r="P63" s="219">
        <v>0</v>
      </c>
      <c r="Q63" s="219" t="s">
        <v>148</v>
      </c>
      <c r="R63" s="219">
        <v>0</v>
      </c>
      <c r="S63" s="219" t="s">
        <v>148</v>
      </c>
      <c r="T63" s="219">
        <v>0</v>
      </c>
      <c r="U63" s="219" t="s">
        <v>148</v>
      </c>
      <c r="V63" s="219">
        <v>4.4000000000000004</v>
      </c>
      <c r="W63" s="219" t="s">
        <v>906</v>
      </c>
      <c r="X63" s="208">
        <v>4.4000000000000004</v>
      </c>
      <c r="Y63" s="208" t="s">
        <v>906</v>
      </c>
      <c r="Z63" s="208">
        <v>4.4000000000000004</v>
      </c>
      <c r="AA63" s="208" t="s">
        <v>906</v>
      </c>
      <c r="AB63" s="219">
        <v>2.4</v>
      </c>
      <c r="AC63" s="219" t="s">
        <v>907</v>
      </c>
      <c r="AD63" s="208">
        <v>2.4</v>
      </c>
      <c r="AE63" s="208" t="s">
        <v>907</v>
      </c>
      <c r="AF63" s="208">
        <v>2.4</v>
      </c>
      <c r="AG63" s="208" t="s">
        <v>907</v>
      </c>
      <c r="AH63" s="226">
        <v>7.65</v>
      </c>
      <c r="AI63" s="12">
        <v>7.65</v>
      </c>
      <c r="AJ63" s="12">
        <f t="shared" si="3"/>
        <v>7.65</v>
      </c>
      <c r="AK63" s="207"/>
      <c r="AL63" s="219" t="s">
        <v>487</v>
      </c>
      <c r="AM63" s="219" t="s">
        <v>488</v>
      </c>
      <c r="AN63" s="227" t="s">
        <v>176</v>
      </c>
    </row>
    <row r="64" spans="1:40" ht="216" x14ac:dyDescent="0.25">
      <c r="A64" s="219">
        <v>63</v>
      </c>
      <c r="B64" s="219">
        <v>20213164056</v>
      </c>
      <c r="C64" s="207" t="s">
        <v>515</v>
      </c>
      <c r="D64" s="207" t="s">
        <v>54</v>
      </c>
      <c r="E64" s="207" t="s">
        <v>908</v>
      </c>
      <c r="F64" s="219">
        <v>15918481130</v>
      </c>
      <c r="G64" s="219" t="s">
        <v>370</v>
      </c>
      <c r="H64" s="219" t="s">
        <v>509</v>
      </c>
      <c r="I64" s="219" t="s">
        <v>45</v>
      </c>
      <c r="J64" s="219">
        <v>0.45</v>
      </c>
      <c r="K64" s="219" t="s">
        <v>909</v>
      </c>
      <c r="L64" s="208">
        <v>0.45</v>
      </c>
      <c r="M64" s="208" t="s">
        <v>910</v>
      </c>
      <c r="N64" s="219">
        <v>0.45</v>
      </c>
      <c r="O64" s="207" t="s">
        <v>911</v>
      </c>
      <c r="P64" s="219"/>
      <c r="Q64" s="219"/>
      <c r="R64" s="219"/>
      <c r="S64" s="219"/>
      <c r="T64" s="219"/>
      <c r="U64" s="219"/>
      <c r="V64" s="219">
        <v>4.2</v>
      </c>
      <c r="W64" s="219" t="s">
        <v>912</v>
      </c>
      <c r="X64" s="208">
        <f>4.2</f>
        <v>4.2</v>
      </c>
      <c r="Y64" s="208" t="s">
        <v>912</v>
      </c>
      <c r="Z64" s="208">
        <v>4.2</v>
      </c>
      <c r="AA64" s="208" t="s">
        <v>912</v>
      </c>
      <c r="AB64" s="219">
        <v>2.6</v>
      </c>
      <c r="AC64" s="219" t="s">
        <v>913</v>
      </c>
      <c r="AD64" s="208">
        <v>2.6</v>
      </c>
      <c r="AE64" s="208" t="s">
        <v>913</v>
      </c>
      <c r="AF64" s="208">
        <v>2.6</v>
      </c>
      <c r="AG64" s="208" t="s">
        <v>913</v>
      </c>
      <c r="AH64" s="226">
        <f>AB64+V64+J64</f>
        <v>7.2500000000000009</v>
      </c>
      <c r="AI64" s="12">
        <v>7.25</v>
      </c>
      <c r="AJ64" s="12">
        <f t="shared" si="3"/>
        <v>7.25</v>
      </c>
      <c r="AK64" s="207"/>
      <c r="AL64" s="219" t="s">
        <v>61</v>
      </c>
      <c r="AM64" s="219" t="s">
        <v>62</v>
      </c>
      <c r="AN64" s="227" t="s">
        <v>176</v>
      </c>
    </row>
    <row r="65" spans="1:40" ht="129.6" x14ac:dyDescent="0.25">
      <c r="A65" s="219">
        <v>64</v>
      </c>
      <c r="B65" s="219">
        <v>20213141002</v>
      </c>
      <c r="C65" s="219" t="s">
        <v>507</v>
      </c>
      <c r="D65" s="219" t="s">
        <v>110</v>
      </c>
      <c r="E65" s="219" t="s">
        <v>914</v>
      </c>
      <c r="F65" s="219">
        <v>15113814233</v>
      </c>
      <c r="G65" s="219" t="s">
        <v>892</v>
      </c>
      <c r="H65" s="219" t="s">
        <v>509</v>
      </c>
      <c r="I65" s="219" t="s">
        <v>45</v>
      </c>
      <c r="J65" s="219">
        <v>1.05</v>
      </c>
      <c r="K65" s="219" t="s">
        <v>915</v>
      </c>
      <c r="L65" s="208">
        <v>1.05</v>
      </c>
      <c r="M65" s="208" t="s">
        <v>915</v>
      </c>
      <c r="N65" s="219">
        <v>1.05</v>
      </c>
      <c r="O65" s="219" t="s">
        <v>915</v>
      </c>
      <c r="P65" s="219">
        <v>0</v>
      </c>
      <c r="Q65" s="219" t="s">
        <v>148</v>
      </c>
      <c r="R65" s="219">
        <v>0</v>
      </c>
      <c r="S65" s="219" t="s">
        <v>148</v>
      </c>
      <c r="T65" s="219">
        <v>0</v>
      </c>
      <c r="U65" s="219" t="s">
        <v>148</v>
      </c>
      <c r="V65" s="219">
        <v>5</v>
      </c>
      <c r="W65" s="219" t="s">
        <v>916</v>
      </c>
      <c r="X65" s="208">
        <v>5</v>
      </c>
      <c r="Y65" s="208" t="s">
        <v>916</v>
      </c>
      <c r="Z65" s="208">
        <v>5</v>
      </c>
      <c r="AA65" s="208" t="s">
        <v>916</v>
      </c>
      <c r="AB65" s="219">
        <v>1.1000000000000001</v>
      </c>
      <c r="AC65" s="219" t="s">
        <v>917</v>
      </c>
      <c r="AD65" s="208">
        <v>1.1000000000000001</v>
      </c>
      <c r="AE65" s="208" t="s">
        <v>917</v>
      </c>
      <c r="AF65" s="208">
        <v>1.2</v>
      </c>
      <c r="AG65" s="208" t="s">
        <v>918</v>
      </c>
      <c r="AH65" s="226">
        <v>7.15</v>
      </c>
      <c r="AI65" s="12">
        <v>7.15</v>
      </c>
      <c r="AJ65" s="12">
        <f t="shared" si="3"/>
        <v>7.25</v>
      </c>
      <c r="AK65" s="207"/>
      <c r="AL65" s="219" t="s">
        <v>487</v>
      </c>
      <c r="AM65" s="219" t="s">
        <v>488</v>
      </c>
      <c r="AN65" s="227" t="s">
        <v>176</v>
      </c>
    </row>
    <row r="66" spans="1:40" ht="100.8" x14ac:dyDescent="0.25">
      <c r="A66" s="219">
        <v>65</v>
      </c>
      <c r="B66" s="219">
        <v>20213141009</v>
      </c>
      <c r="C66" s="219" t="s">
        <v>507</v>
      </c>
      <c r="D66" s="219" t="s">
        <v>632</v>
      </c>
      <c r="E66" s="219" t="s">
        <v>919</v>
      </c>
      <c r="F66" s="219" t="s">
        <v>920</v>
      </c>
      <c r="G66" s="219" t="s">
        <v>921</v>
      </c>
      <c r="H66" s="219" t="s">
        <v>509</v>
      </c>
      <c r="I66" s="219" t="s">
        <v>45</v>
      </c>
      <c r="J66" s="219">
        <v>5.95</v>
      </c>
      <c r="K66" s="219" t="s">
        <v>922</v>
      </c>
      <c r="L66" s="208">
        <v>5.95</v>
      </c>
      <c r="M66" s="208" t="s">
        <v>922</v>
      </c>
      <c r="N66" s="219">
        <v>5.95</v>
      </c>
      <c r="O66" s="219" t="s">
        <v>922</v>
      </c>
      <c r="P66" s="219">
        <v>0</v>
      </c>
      <c r="Q66" s="219" t="s">
        <v>250</v>
      </c>
      <c r="R66" s="219">
        <f>R67</f>
        <v>0</v>
      </c>
      <c r="S66" s="219"/>
      <c r="T66" s="219"/>
      <c r="U66" s="219"/>
      <c r="V66" s="219">
        <v>0.6</v>
      </c>
      <c r="W66" s="219" t="s">
        <v>923</v>
      </c>
      <c r="X66" s="208">
        <f>V66</f>
        <v>0.6</v>
      </c>
      <c r="Y66" s="208" t="s">
        <v>923</v>
      </c>
      <c r="Z66" s="208">
        <f>X66</f>
        <v>0.6</v>
      </c>
      <c r="AA66" s="208" t="s">
        <v>923</v>
      </c>
      <c r="AB66" s="219">
        <v>0.6</v>
      </c>
      <c r="AC66" s="219" t="s">
        <v>924</v>
      </c>
      <c r="AD66" s="208">
        <f>AB66</f>
        <v>0.6</v>
      </c>
      <c r="AE66" s="208" t="s">
        <v>924</v>
      </c>
      <c r="AF66" s="208">
        <v>0.6</v>
      </c>
      <c r="AG66" s="208" t="s">
        <v>924</v>
      </c>
      <c r="AH66" s="226">
        <f>J66+P66+V66+AB66</f>
        <v>7.1499999999999995</v>
      </c>
      <c r="AI66" s="12">
        <v>7.15</v>
      </c>
      <c r="AJ66" s="12">
        <f t="shared" si="3"/>
        <v>7.1499999999999995</v>
      </c>
      <c r="AK66" s="207"/>
      <c r="AL66" s="219" t="s">
        <v>61</v>
      </c>
      <c r="AM66" s="219" t="s">
        <v>253</v>
      </c>
      <c r="AN66" s="227" t="s">
        <v>176</v>
      </c>
    </row>
    <row r="67" spans="1:40" ht="115.2" x14ac:dyDescent="0.25">
      <c r="A67" s="219">
        <v>66</v>
      </c>
      <c r="B67" s="219">
        <v>20213141029</v>
      </c>
      <c r="C67" s="219" t="s">
        <v>507</v>
      </c>
      <c r="D67" s="219" t="s">
        <v>156</v>
      </c>
      <c r="E67" s="219" t="s">
        <v>925</v>
      </c>
      <c r="F67" s="219">
        <v>18826220488</v>
      </c>
      <c r="G67" s="219" t="s">
        <v>72</v>
      </c>
      <c r="H67" s="219" t="s">
        <v>509</v>
      </c>
      <c r="I67" s="219" t="s">
        <v>45</v>
      </c>
      <c r="J67" s="219">
        <v>4.6500000000000004</v>
      </c>
      <c r="K67" s="219" t="s">
        <v>926</v>
      </c>
      <c r="L67" s="208">
        <v>4.45</v>
      </c>
      <c r="M67" s="208" t="s">
        <v>927</v>
      </c>
      <c r="N67" s="219">
        <v>4.2</v>
      </c>
      <c r="O67" s="219" t="s">
        <v>928</v>
      </c>
      <c r="P67" s="219">
        <v>0</v>
      </c>
      <c r="Q67" s="219" t="s">
        <v>148</v>
      </c>
      <c r="R67" s="219">
        <v>0</v>
      </c>
      <c r="S67" s="219">
        <v>0</v>
      </c>
      <c r="T67" s="219">
        <v>0</v>
      </c>
      <c r="U67" s="219">
        <v>0</v>
      </c>
      <c r="V67" s="219">
        <v>0.6</v>
      </c>
      <c r="W67" s="219" t="s">
        <v>929</v>
      </c>
      <c r="X67" s="208">
        <v>0.6</v>
      </c>
      <c r="Y67" s="208" t="s">
        <v>929</v>
      </c>
      <c r="Z67" s="208">
        <v>0.6</v>
      </c>
      <c r="AA67" s="208" t="s">
        <v>929</v>
      </c>
      <c r="AB67" s="219">
        <v>2.5</v>
      </c>
      <c r="AC67" s="219" t="s">
        <v>930</v>
      </c>
      <c r="AD67" s="208">
        <v>2.2999999999999998</v>
      </c>
      <c r="AE67" s="208" t="s">
        <v>931</v>
      </c>
      <c r="AF67" s="208">
        <v>2.2999999999999998</v>
      </c>
      <c r="AG67" s="208" t="s">
        <v>932</v>
      </c>
      <c r="AH67" s="226">
        <f>J67+N67+V67+AB67</f>
        <v>11.950000000000001</v>
      </c>
      <c r="AI67" s="12">
        <f>L67+P67+X67+AD67</f>
        <v>7.35</v>
      </c>
      <c r="AJ67" s="12">
        <f t="shared" si="3"/>
        <v>7.1</v>
      </c>
      <c r="AK67" s="207"/>
      <c r="AL67" s="219" t="s">
        <v>51</v>
      </c>
      <c r="AM67" s="219" t="s">
        <v>50</v>
      </c>
      <c r="AN67" s="227" t="s">
        <v>176</v>
      </c>
    </row>
    <row r="68" spans="1:40" ht="100.8" x14ac:dyDescent="0.25">
      <c r="A68" s="219">
        <v>67</v>
      </c>
      <c r="B68" s="219">
        <v>20213164028</v>
      </c>
      <c r="C68" s="219" t="s">
        <v>515</v>
      </c>
      <c r="D68" s="219" t="s">
        <v>70</v>
      </c>
      <c r="E68" s="219" t="s">
        <v>933</v>
      </c>
      <c r="F68" s="219">
        <v>13104813732</v>
      </c>
      <c r="G68" s="219" t="s">
        <v>121</v>
      </c>
      <c r="H68" s="219" t="s">
        <v>509</v>
      </c>
      <c r="I68" s="219" t="s">
        <v>45</v>
      </c>
      <c r="J68" s="219">
        <v>1.1499999999999999</v>
      </c>
      <c r="K68" s="219" t="s">
        <v>934</v>
      </c>
      <c r="L68" s="208" t="s">
        <v>935</v>
      </c>
      <c r="M68" s="208">
        <v>1.1499999999999999</v>
      </c>
      <c r="N68" s="219"/>
      <c r="O68" s="219"/>
      <c r="P68" s="219">
        <v>0</v>
      </c>
      <c r="Q68" s="219"/>
      <c r="R68" s="219"/>
      <c r="S68" s="219"/>
      <c r="T68" s="219"/>
      <c r="U68" s="219"/>
      <c r="V68" s="219">
        <v>5.6</v>
      </c>
      <c r="W68" s="219" t="s">
        <v>936</v>
      </c>
      <c r="X68" s="208" t="s">
        <v>937</v>
      </c>
      <c r="Y68" s="208">
        <v>5.4</v>
      </c>
      <c r="Z68" s="208"/>
      <c r="AA68" s="208"/>
      <c r="AB68" s="219">
        <v>0.6</v>
      </c>
      <c r="AC68" s="219" t="s">
        <v>938</v>
      </c>
      <c r="AD68" s="208"/>
      <c r="AE68" s="208"/>
      <c r="AF68" s="208"/>
      <c r="AG68" s="208"/>
      <c r="AH68" s="226">
        <v>7.15</v>
      </c>
      <c r="AI68" s="12">
        <v>6.95</v>
      </c>
      <c r="AJ68" s="12">
        <v>6.95</v>
      </c>
      <c r="AK68" s="207"/>
      <c r="AL68" s="219" t="s">
        <v>97</v>
      </c>
      <c r="AM68" s="219" t="s">
        <v>78</v>
      </c>
      <c r="AN68" s="227" t="s">
        <v>176</v>
      </c>
    </row>
    <row r="69" spans="1:40" ht="115.2" x14ac:dyDescent="0.25">
      <c r="A69" s="219">
        <v>68</v>
      </c>
      <c r="B69" s="219">
        <v>20213141034</v>
      </c>
      <c r="C69" s="219" t="s">
        <v>507</v>
      </c>
      <c r="D69" s="219" t="s">
        <v>632</v>
      </c>
      <c r="E69" s="219" t="s">
        <v>939</v>
      </c>
      <c r="F69" s="219" t="s">
        <v>940</v>
      </c>
      <c r="G69" s="219" t="s">
        <v>579</v>
      </c>
      <c r="H69" s="219" t="s">
        <v>509</v>
      </c>
      <c r="I69" s="219" t="s">
        <v>45</v>
      </c>
      <c r="J69" s="219">
        <v>1.75</v>
      </c>
      <c r="K69" s="219" t="s">
        <v>941</v>
      </c>
      <c r="L69" s="208">
        <f>J69</f>
        <v>1.75</v>
      </c>
      <c r="M69" s="208" t="s">
        <v>941</v>
      </c>
      <c r="N69" s="219">
        <f>L69</f>
        <v>1.75</v>
      </c>
      <c r="O69" s="219" t="s">
        <v>941</v>
      </c>
      <c r="P69" s="219">
        <v>0</v>
      </c>
      <c r="Q69" s="219" t="s">
        <v>250</v>
      </c>
      <c r="R69" s="219">
        <f>R70</f>
        <v>0</v>
      </c>
      <c r="S69" s="219"/>
      <c r="T69" s="219"/>
      <c r="U69" s="219"/>
      <c r="V69" s="219">
        <v>4.5999999999999996</v>
      </c>
      <c r="W69" s="219" t="s">
        <v>942</v>
      </c>
      <c r="X69" s="208">
        <v>0.6</v>
      </c>
      <c r="Y69" s="208" t="s">
        <v>943</v>
      </c>
      <c r="Z69" s="208">
        <v>4.5999999999999996</v>
      </c>
      <c r="AA69" s="208" t="s">
        <v>944</v>
      </c>
      <c r="AB69" s="219">
        <v>0.6</v>
      </c>
      <c r="AC69" s="219" t="s">
        <v>945</v>
      </c>
      <c r="AD69" s="208">
        <f>AB69</f>
        <v>0.6</v>
      </c>
      <c r="AE69" s="208" t="s">
        <v>945</v>
      </c>
      <c r="AF69" s="208">
        <v>0.6</v>
      </c>
      <c r="AG69" s="208" t="s">
        <v>945</v>
      </c>
      <c r="AH69" s="226">
        <f>J69+P69+V69+AB69</f>
        <v>6.9499999999999993</v>
      </c>
      <c r="AI69" s="12">
        <f>L69+R69+X69+AD69</f>
        <v>2.95</v>
      </c>
      <c r="AJ69" s="12">
        <f t="shared" ref="AJ69:AJ74" si="4">N69+Z69+AF69</f>
        <v>6.9499999999999993</v>
      </c>
      <c r="AK69" s="207"/>
      <c r="AL69" s="219" t="s">
        <v>61</v>
      </c>
      <c r="AM69" s="219" t="s">
        <v>253</v>
      </c>
      <c r="AN69" s="227" t="s">
        <v>176</v>
      </c>
    </row>
    <row r="70" spans="1:40" ht="108" x14ac:dyDescent="0.25">
      <c r="A70" s="219">
        <v>69</v>
      </c>
      <c r="B70" s="219">
        <v>20213141042</v>
      </c>
      <c r="C70" s="219" t="s">
        <v>507</v>
      </c>
      <c r="D70" s="219" t="s">
        <v>632</v>
      </c>
      <c r="E70" s="219" t="s">
        <v>946</v>
      </c>
      <c r="F70" s="219" t="s">
        <v>947</v>
      </c>
      <c r="G70" s="219" t="s">
        <v>283</v>
      </c>
      <c r="H70" s="219" t="s">
        <v>509</v>
      </c>
      <c r="I70" s="219" t="s">
        <v>45</v>
      </c>
      <c r="J70" s="219">
        <v>3.95</v>
      </c>
      <c r="K70" s="219" t="s">
        <v>948</v>
      </c>
      <c r="L70" s="208">
        <f>J70</f>
        <v>3.95</v>
      </c>
      <c r="M70" s="208" t="s">
        <v>948</v>
      </c>
      <c r="N70" s="219">
        <f>L70</f>
        <v>3.95</v>
      </c>
      <c r="O70" s="219" t="s">
        <v>948</v>
      </c>
      <c r="P70" s="219">
        <v>0</v>
      </c>
      <c r="Q70" s="219" t="s">
        <v>250</v>
      </c>
      <c r="R70" s="219">
        <f>R71</f>
        <v>0</v>
      </c>
      <c r="S70" s="219"/>
      <c r="T70" s="219"/>
      <c r="U70" s="219"/>
      <c r="V70" s="219">
        <v>0.6</v>
      </c>
      <c r="W70" s="219" t="s">
        <v>949</v>
      </c>
      <c r="X70" s="208">
        <f>V70</f>
        <v>0.6</v>
      </c>
      <c r="Y70" s="208" t="s">
        <v>949</v>
      </c>
      <c r="Z70" s="208">
        <f>X70</f>
        <v>0.6</v>
      </c>
      <c r="AA70" s="208" t="s">
        <v>949</v>
      </c>
      <c r="AB70" s="219">
        <v>2.6</v>
      </c>
      <c r="AC70" s="228" t="s">
        <v>950</v>
      </c>
      <c r="AD70" s="208">
        <v>2.2999999999999998</v>
      </c>
      <c r="AE70" s="208" t="s">
        <v>951</v>
      </c>
      <c r="AF70" s="208">
        <v>2.2999999999999998</v>
      </c>
      <c r="AG70" s="208" t="s">
        <v>951</v>
      </c>
      <c r="AH70" s="226">
        <f>J70+P70+V70+AB70</f>
        <v>7.15</v>
      </c>
      <c r="AI70" s="12">
        <f>L70+R70+X70+AD70</f>
        <v>6.85</v>
      </c>
      <c r="AJ70" s="12">
        <f t="shared" si="4"/>
        <v>6.85</v>
      </c>
      <c r="AK70" s="207"/>
      <c r="AL70" s="219" t="s">
        <v>61</v>
      </c>
      <c r="AM70" s="219" t="s">
        <v>253</v>
      </c>
      <c r="AN70" s="227" t="s">
        <v>176</v>
      </c>
    </row>
    <row r="71" spans="1:40" ht="129.6" x14ac:dyDescent="0.25">
      <c r="A71" s="219">
        <v>70</v>
      </c>
      <c r="B71" s="219">
        <v>20213141032</v>
      </c>
      <c r="C71" s="219" t="s">
        <v>507</v>
      </c>
      <c r="D71" s="219" t="s">
        <v>110</v>
      </c>
      <c r="E71" s="219" t="s">
        <v>952</v>
      </c>
      <c r="F71" s="219">
        <v>15622370859</v>
      </c>
      <c r="G71" s="219" t="s">
        <v>370</v>
      </c>
      <c r="H71" s="219" t="s">
        <v>509</v>
      </c>
      <c r="I71" s="219" t="s">
        <v>45</v>
      </c>
      <c r="J71" s="219">
        <v>0.45</v>
      </c>
      <c r="K71" s="219" t="s">
        <v>953</v>
      </c>
      <c r="L71" s="208">
        <v>0.45</v>
      </c>
      <c r="M71" s="208" t="s">
        <v>953</v>
      </c>
      <c r="N71" s="219">
        <v>0.45</v>
      </c>
      <c r="O71" s="219" t="s">
        <v>953</v>
      </c>
      <c r="P71" s="219">
        <v>0</v>
      </c>
      <c r="Q71" s="219" t="s">
        <v>148</v>
      </c>
      <c r="R71" s="219">
        <v>0</v>
      </c>
      <c r="S71" s="219" t="s">
        <v>148</v>
      </c>
      <c r="T71" s="219">
        <v>0</v>
      </c>
      <c r="U71" s="219" t="s">
        <v>148</v>
      </c>
      <c r="V71" s="219">
        <v>6.3</v>
      </c>
      <c r="W71" s="219" t="s">
        <v>954</v>
      </c>
      <c r="X71" s="208">
        <v>6.3</v>
      </c>
      <c r="Y71" s="208" t="s">
        <v>954</v>
      </c>
      <c r="Z71" s="208">
        <v>6.3</v>
      </c>
      <c r="AA71" s="208" t="s">
        <v>954</v>
      </c>
      <c r="AB71" s="219">
        <v>0</v>
      </c>
      <c r="AC71" s="219" t="s">
        <v>148</v>
      </c>
      <c r="AD71" s="208">
        <v>0</v>
      </c>
      <c r="AE71" s="208" t="s">
        <v>148</v>
      </c>
      <c r="AF71" s="208">
        <v>0</v>
      </c>
      <c r="AG71" s="208" t="s">
        <v>148</v>
      </c>
      <c r="AH71" s="226">
        <v>6.75</v>
      </c>
      <c r="AI71" s="12">
        <v>6.75</v>
      </c>
      <c r="AJ71" s="12">
        <f t="shared" si="4"/>
        <v>6.75</v>
      </c>
      <c r="AK71" s="207"/>
      <c r="AL71" s="219" t="s">
        <v>487</v>
      </c>
      <c r="AM71" s="219" t="s">
        <v>488</v>
      </c>
      <c r="AN71" s="227" t="s">
        <v>176</v>
      </c>
    </row>
    <row r="72" spans="1:40" ht="100.8" x14ac:dyDescent="0.25">
      <c r="A72" s="219">
        <v>71</v>
      </c>
      <c r="B72" s="219">
        <v>20213164084</v>
      </c>
      <c r="C72" s="219" t="s">
        <v>515</v>
      </c>
      <c r="D72" s="219" t="s">
        <v>110</v>
      </c>
      <c r="E72" s="219" t="s">
        <v>955</v>
      </c>
      <c r="F72" s="219">
        <v>18697132271</v>
      </c>
      <c r="G72" s="219" t="s">
        <v>579</v>
      </c>
      <c r="H72" s="219" t="s">
        <v>509</v>
      </c>
      <c r="I72" s="219" t="s">
        <v>45</v>
      </c>
      <c r="J72" s="219">
        <v>1.25</v>
      </c>
      <c r="K72" s="219" t="s">
        <v>956</v>
      </c>
      <c r="L72" s="208">
        <v>1.25</v>
      </c>
      <c r="M72" s="208" t="s">
        <v>956</v>
      </c>
      <c r="N72" s="219">
        <v>1.25</v>
      </c>
      <c r="O72" s="219" t="s">
        <v>956</v>
      </c>
      <c r="P72" s="219">
        <v>0</v>
      </c>
      <c r="Q72" s="219" t="s">
        <v>148</v>
      </c>
      <c r="R72" s="219">
        <v>0</v>
      </c>
      <c r="S72" s="219" t="s">
        <v>148</v>
      </c>
      <c r="T72" s="219">
        <v>0</v>
      </c>
      <c r="U72" s="219" t="s">
        <v>148</v>
      </c>
      <c r="V72" s="219">
        <v>4.4000000000000004</v>
      </c>
      <c r="W72" s="219" t="s">
        <v>957</v>
      </c>
      <c r="X72" s="208">
        <v>4.4000000000000004</v>
      </c>
      <c r="Y72" s="208" t="s">
        <v>957</v>
      </c>
      <c r="Z72" s="208">
        <v>4.4000000000000004</v>
      </c>
      <c r="AA72" s="208" t="s">
        <v>957</v>
      </c>
      <c r="AB72" s="219">
        <v>1</v>
      </c>
      <c r="AC72" s="219" t="s">
        <v>958</v>
      </c>
      <c r="AD72" s="208">
        <v>1</v>
      </c>
      <c r="AE72" s="208" t="s">
        <v>958</v>
      </c>
      <c r="AF72" s="208">
        <v>1</v>
      </c>
      <c r="AG72" s="208" t="s">
        <v>958</v>
      </c>
      <c r="AH72" s="226">
        <v>6.65</v>
      </c>
      <c r="AI72" s="12">
        <v>6.65</v>
      </c>
      <c r="AJ72" s="12">
        <f t="shared" si="4"/>
        <v>6.65</v>
      </c>
      <c r="AK72" s="207"/>
      <c r="AL72" s="219" t="s">
        <v>487</v>
      </c>
      <c r="AM72" s="219" t="s">
        <v>488</v>
      </c>
      <c r="AN72" s="227" t="s">
        <v>176</v>
      </c>
    </row>
    <row r="73" spans="1:40" ht="216" x14ac:dyDescent="0.25">
      <c r="A73" s="219">
        <v>84</v>
      </c>
      <c r="B73" s="219">
        <v>20213164094</v>
      </c>
      <c r="C73" s="219" t="s">
        <v>515</v>
      </c>
      <c r="D73" s="219" t="s">
        <v>142</v>
      </c>
      <c r="E73" s="219" t="s">
        <v>959</v>
      </c>
      <c r="F73" s="219">
        <v>15918759492</v>
      </c>
      <c r="G73" s="219" t="s">
        <v>207</v>
      </c>
      <c r="H73" s="219" t="s">
        <v>509</v>
      </c>
      <c r="I73" s="219" t="s">
        <v>45</v>
      </c>
      <c r="J73" s="219">
        <v>3.9</v>
      </c>
      <c r="K73" s="219" t="s">
        <v>960</v>
      </c>
      <c r="L73" s="208">
        <v>3.9</v>
      </c>
      <c r="M73" s="208" t="s">
        <v>960</v>
      </c>
      <c r="N73" s="219">
        <v>4.3</v>
      </c>
      <c r="O73" s="219" t="s">
        <v>961</v>
      </c>
      <c r="P73" s="219">
        <v>0</v>
      </c>
      <c r="Q73" s="219" t="s">
        <v>148</v>
      </c>
      <c r="R73" s="219">
        <v>0</v>
      </c>
      <c r="S73" s="219" t="s">
        <v>148</v>
      </c>
      <c r="T73" s="219"/>
      <c r="U73" s="219"/>
      <c r="V73" s="219">
        <v>0.2</v>
      </c>
      <c r="W73" s="219" t="s">
        <v>962</v>
      </c>
      <c r="X73" s="208">
        <v>0.2</v>
      </c>
      <c r="Y73" s="208" t="s">
        <v>962</v>
      </c>
      <c r="Z73" s="208">
        <v>0.2</v>
      </c>
      <c r="AA73" s="208" t="s">
        <v>962</v>
      </c>
      <c r="AB73" s="219">
        <v>1.8</v>
      </c>
      <c r="AC73" s="219" t="s">
        <v>963</v>
      </c>
      <c r="AD73" s="208">
        <v>1.6</v>
      </c>
      <c r="AE73" s="208" t="s">
        <v>964</v>
      </c>
      <c r="AF73" s="208">
        <v>2</v>
      </c>
      <c r="AG73" s="208" t="s">
        <v>965</v>
      </c>
      <c r="AH73" s="226">
        <v>5.9</v>
      </c>
      <c r="AI73" s="12">
        <f>L73+R73+X73+AD73</f>
        <v>5.6999999999999993</v>
      </c>
      <c r="AJ73" s="12">
        <f t="shared" si="4"/>
        <v>6.5</v>
      </c>
      <c r="AK73" s="207" t="s">
        <v>966</v>
      </c>
      <c r="AL73" s="219" t="s">
        <v>205</v>
      </c>
      <c r="AM73" s="219" t="s">
        <v>96</v>
      </c>
      <c r="AN73" s="227" t="s">
        <v>176</v>
      </c>
    </row>
    <row r="74" spans="1:40" ht="172.8" x14ac:dyDescent="0.25">
      <c r="A74" s="219">
        <v>72</v>
      </c>
      <c r="B74" s="219">
        <v>20213141038</v>
      </c>
      <c r="C74" s="219" t="s">
        <v>507</v>
      </c>
      <c r="D74" s="219" t="s">
        <v>110</v>
      </c>
      <c r="E74" s="219" t="s">
        <v>967</v>
      </c>
      <c r="F74" s="219">
        <v>15362947006</v>
      </c>
      <c r="G74" s="219" t="s">
        <v>968</v>
      </c>
      <c r="H74" s="219" t="s">
        <v>509</v>
      </c>
      <c r="I74" s="219" t="s">
        <v>45</v>
      </c>
      <c r="J74" s="219">
        <v>5.45</v>
      </c>
      <c r="K74" s="219" t="s">
        <v>969</v>
      </c>
      <c r="L74" s="208">
        <v>5.45</v>
      </c>
      <c r="M74" s="208" t="s">
        <v>969</v>
      </c>
      <c r="N74" s="219">
        <v>5.25</v>
      </c>
      <c r="O74" s="219" t="s">
        <v>970</v>
      </c>
      <c r="P74" s="219">
        <v>0</v>
      </c>
      <c r="Q74" s="219" t="s">
        <v>148</v>
      </c>
      <c r="R74" s="219">
        <v>0</v>
      </c>
      <c r="S74" s="219" t="s">
        <v>148</v>
      </c>
      <c r="T74" s="219">
        <v>0</v>
      </c>
      <c r="U74" s="219" t="s">
        <v>148</v>
      </c>
      <c r="V74" s="219">
        <v>0.6</v>
      </c>
      <c r="W74" s="219" t="s">
        <v>971</v>
      </c>
      <c r="X74" s="208">
        <v>0.6</v>
      </c>
      <c r="Y74" s="208" t="s">
        <v>971</v>
      </c>
      <c r="Z74" s="208">
        <v>0.6</v>
      </c>
      <c r="AA74" s="208" t="s">
        <v>971</v>
      </c>
      <c r="AB74" s="219">
        <v>0.6</v>
      </c>
      <c r="AC74" s="219" t="s">
        <v>972</v>
      </c>
      <c r="AD74" s="208">
        <v>0.6</v>
      </c>
      <c r="AE74" s="208" t="s">
        <v>972</v>
      </c>
      <c r="AF74" s="208">
        <v>0.6</v>
      </c>
      <c r="AG74" s="208" t="s">
        <v>972</v>
      </c>
      <c r="AH74" s="226">
        <v>6.65</v>
      </c>
      <c r="AI74" s="12">
        <v>6.65</v>
      </c>
      <c r="AJ74" s="12">
        <f t="shared" si="4"/>
        <v>6.4499999999999993</v>
      </c>
      <c r="AK74" s="207"/>
      <c r="AL74" s="219" t="s">
        <v>487</v>
      </c>
      <c r="AM74" s="219" t="s">
        <v>488</v>
      </c>
      <c r="AN74" s="227" t="s">
        <v>176</v>
      </c>
    </row>
    <row r="75" spans="1:40" ht="172.8" x14ac:dyDescent="0.25">
      <c r="A75" s="219">
        <v>73</v>
      </c>
      <c r="B75" s="219">
        <v>20213141003</v>
      </c>
      <c r="C75" s="207" t="s">
        <v>507</v>
      </c>
      <c r="D75" s="207" t="s">
        <v>54</v>
      </c>
      <c r="E75" s="207" t="s">
        <v>973</v>
      </c>
      <c r="F75" s="219">
        <v>13724637857</v>
      </c>
      <c r="G75" s="219" t="s">
        <v>103</v>
      </c>
      <c r="H75" s="219" t="s">
        <v>509</v>
      </c>
      <c r="I75" s="219" t="s">
        <v>45</v>
      </c>
      <c r="J75" s="219">
        <v>4.0999999999999996</v>
      </c>
      <c r="K75" s="219" t="s">
        <v>974</v>
      </c>
      <c r="L75" s="208">
        <v>4.0999999999999996</v>
      </c>
      <c r="M75" s="208" t="s">
        <v>975</v>
      </c>
      <c r="N75" s="219">
        <v>4.0999999999999996</v>
      </c>
      <c r="O75" s="207" t="s">
        <v>976</v>
      </c>
      <c r="P75" s="219"/>
      <c r="Q75" s="219"/>
      <c r="R75" s="219"/>
      <c r="S75" s="219"/>
      <c r="T75" s="219"/>
      <c r="U75" s="219"/>
      <c r="V75" s="219">
        <v>0.7</v>
      </c>
      <c r="W75" s="219" t="s">
        <v>977</v>
      </c>
      <c r="X75" s="208">
        <v>0.7</v>
      </c>
      <c r="Y75" s="208" t="s">
        <v>977</v>
      </c>
      <c r="Z75" s="208">
        <v>0.7</v>
      </c>
      <c r="AA75" s="208" t="s">
        <v>977</v>
      </c>
      <c r="AB75" s="219">
        <v>1.9</v>
      </c>
      <c r="AC75" s="219" t="s">
        <v>978</v>
      </c>
      <c r="AD75" s="208">
        <v>1.7</v>
      </c>
      <c r="AE75" s="208" t="s">
        <v>979</v>
      </c>
      <c r="AF75" s="208">
        <v>1.6</v>
      </c>
      <c r="AG75" s="208" t="s">
        <v>980</v>
      </c>
      <c r="AH75" s="226">
        <f>AB75+V75+J75</f>
        <v>6.6999999999999993</v>
      </c>
      <c r="AI75" s="12">
        <v>6.5</v>
      </c>
      <c r="AJ75" s="12">
        <f>6.3</f>
        <v>6.3</v>
      </c>
      <c r="AK75" s="207"/>
      <c r="AL75" s="219" t="s">
        <v>61</v>
      </c>
      <c r="AM75" s="219" t="s">
        <v>62</v>
      </c>
      <c r="AN75" s="227" t="s">
        <v>176</v>
      </c>
    </row>
    <row r="76" spans="1:40" ht="109.2" x14ac:dyDescent="0.25">
      <c r="A76" s="219">
        <v>74</v>
      </c>
      <c r="B76" s="219">
        <v>20213164074</v>
      </c>
      <c r="C76" s="219" t="s">
        <v>515</v>
      </c>
      <c r="D76" s="219" t="s">
        <v>632</v>
      </c>
      <c r="E76" s="219" t="s">
        <v>981</v>
      </c>
      <c r="F76" s="219" t="s">
        <v>982</v>
      </c>
      <c r="G76" s="219" t="s">
        <v>382</v>
      </c>
      <c r="H76" s="219" t="s">
        <v>509</v>
      </c>
      <c r="I76" s="219" t="s">
        <v>45</v>
      </c>
      <c r="J76" s="219">
        <v>0.95</v>
      </c>
      <c r="K76" s="219" t="s">
        <v>983</v>
      </c>
      <c r="L76" s="208">
        <f>J76</f>
        <v>0.95</v>
      </c>
      <c r="M76" s="208" t="s">
        <v>983</v>
      </c>
      <c r="N76" s="219">
        <f>L76</f>
        <v>0.95</v>
      </c>
      <c r="O76" s="219" t="s">
        <v>983</v>
      </c>
      <c r="P76" s="219">
        <v>0</v>
      </c>
      <c r="Q76" s="219" t="s">
        <v>250</v>
      </c>
      <c r="R76" s="219">
        <f>R77</f>
        <v>0</v>
      </c>
      <c r="S76" s="219"/>
      <c r="T76" s="219"/>
      <c r="U76" s="219"/>
      <c r="V76" s="219">
        <v>4</v>
      </c>
      <c r="W76" s="219" t="s">
        <v>984</v>
      </c>
      <c r="X76" s="208">
        <f>V76</f>
        <v>4</v>
      </c>
      <c r="Y76" s="208" t="s">
        <v>984</v>
      </c>
      <c r="Z76" s="208">
        <f>X76</f>
        <v>4</v>
      </c>
      <c r="AA76" s="208" t="s">
        <v>984</v>
      </c>
      <c r="AB76" s="219">
        <v>1.6</v>
      </c>
      <c r="AC76" s="228" t="s">
        <v>985</v>
      </c>
      <c r="AD76" s="208">
        <f>AB76-0.3</f>
        <v>1.3</v>
      </c>
      <c r="AE76" s="208" t="s">
        <v>986</v>
      </c>
      <c r="AF76" s="208">
        <v>1.3</v>
      </c>
      <c r="AG76" s="208"/>
      <c r="AH76" s="226">
        <f>J76+P76+V76+AB76</f>
        <v>6.5500000000000007</v>
      </c>
      <c r="AI76" s="12">
        <f>L76+R76+X76+AD76</f>
        <v>6.25</v>
      </c>
      <c r="AJ76" s="12">
        <f>N76+Z76+AF76</f>
        <v>6.25</v>
      </c>
      <c r="AK76" s="207"/>
      <c r="AL76" s="219" t="s">
        <v>61</v>
      </c>
      <c r="AM76" s="219" t="s">
        <v>253</v>
      </c>
      <c r="AN76" s="227" t="s">
        <v>176</v>
      </c>
    </row>
    <row r="77" spans="1:40" ht="158.4" x14ac:dyDescent="0.25">
      <c r="A77" s="219">
        <v>75</v>
      </c>
      <c r="B77" s="219">
        <v>20213141036</v>
      </c>
      <c r="C77" s="219" t="s">
        <v>507</v>
      </c>
      <c r="D77" s="219" t="s">
        <v>88</v>
      </c>
      <c r="E77" s="219" t="s">
        <v>987</v>
      </c>
      <c r="F77" s="219">
        <v>13435159678</v>
      </c>
      <c r="G77" s="219" t="s">
        <v>458</v>
      </c>
      <c r="H77" s="219" t="s">
        <v>509</v>
      </c>
      <c r="I77" s="219" t="s">
        <v>45</v>
      </c>
      <c r="J77" s="219">
        <v>3.65</v>
      </c>
      <c r="K77" s="219" t="s">
        <v>988</v>
      </c>
      <c r="L77" s="208">
        <v>3.5</v>
      </c>
      <c r="M77" s="208" t="s">
        <v>989</v>
      </c>
      <c r="N77" s="219">
        <v>3.5</v>
      </c>
      <c r="O77" s="219" t="s">
        <v>990</v>
      </c>
      <c r="P77" s="219">
        <v>0</v>
      </c>
      <c r="Q77" s="219">
        <v>0</v>
      </c>
      <c r="R77" s="219">
        <v>0</v>
      </c>
      <c r="S77" s="219">
        <v>0</v>
      </c>
      <c r="T77" s="219">
        <v>0</v>
      </c>
      <c r="U77" s="219">
        <v>0</v>
      </c>
      <c r="V77" s="219">
        <v>8.1999999999999993</v>
      </c>
      <c r="W77" s="219" t="s">
        <v>991</v>
      </c>
      <c r="X77" s="208">
        <v>7.8</v>
      </c>
      <c r="Y77" s="208" t="s">
        <v>992</v>
      </c>
      <c r="Z77" s="208">
        <v>0.6</v>
      </c>
      <c r="AA77" s="208" t="s">
        <v>993</v>
      </c>
      <c r="AB77" s="219">
        <v>2.1</v>
      </c>
      <c r="AC77" s="219" t="s">
        <v>994</v>
      </c>
      <c r="AD77" s="208">
        <v>2.1</v>
      </c>
      <c r="AE77" s="208" t="s">
        <v>995</v>
      </c>
      <c r="AF77" s="208">
        <v>2.1</v>
      </c>
      <c r="AG77" s="208" t="s">
        <v>995</v>
      </c>
      <c r="AH77" s="226">
        <v>13.95</v>
      </c>
      <c r="AI77" s="12">
        <v>13.4</v>
      </c>
      <c r="AJ77" s="12">
        <f>N77+Z77+AF77</f>
        <v>6.1999999999999993</v>
      </c>
      <c r="AK77" s="207" t="s">
        <v>996</v>
      </c>
      <c r="AL77" s="219" t="s">
        <v>96</v>
      </c>
      <c r="AM77" s="219" t="s">
        <v>97</v>
      </c>
      <c r="AN77" s="227" t="s">
        <v>176</v>
      </c>
    </row>
    <row r="78" spans="1:40" ht="115.2" x14ac:dyDescent="0.25">
      <c r="A78" s="219">
        <v>76</v>
      </c>
      <c r="B78" s="219">
        <v>20213141064</v>
      </c>
      <c r="C78" s="219" t="s">
        <v>507</v>
      </c>
      <c r="D78" s="219" t="s">
        <v>70</v>
      </c>
      <c r="E78" s="219" t="s">
        <v>997</v>
      </c>
      <c r="F78" s="219">
        <v>18029537815</v>
      </c>
      <c r="G78" s="219" t="s">
        <v>332</v>
      </c>
      <c r="H78" s="219" t="s">
        <v>509</v>
      </c>
      <c r="I78" s="219" t="s">
        <v>45</v>
      </c>
      <c r="J78" s="219">
        <v>4.55</v>
      </c>
      <c r="K78" s="219" t="s">
        <v>998</v>
      </c>
      <c r="L78" s="208"/>
      <c r="M78" s="208"/>
      <c r="N78" s="219"/>
      <c r="O78" s="219"/>
      <c r="P78" s="219">
        <v>0</v>
      </c>
      <c r="Q78" s="219"/>
      <c r="R78" s="219"/>
      <c r="S78" s="219"/>
      <c r="T78" s="219"/>
      <c r="U78" s="219"/>
      <c r="V78" s="219">
        <v>0.2</v>
      </c>
      <c r="W78" s="219" t="s">
        <v>999</v>
      </c>
      <c r="X78" s="208"/>
      <c r="Y78" s="208"/>
      <c r="Z78" s="208"/>
      <c r="AA78" s="208"/>
      <c r="AB78" s="219">
        <v>1.3</v>
      </c>
      <c r="AC78" s="219" t="s">
        <v>1000</v>
      </c>
      <c r="AD78" s="208"/>
      <c r="AE78" s="208"/>
      <c r="AF78" s="208"/>
      <c r="AG78" s="208"/>
      <c r="AH78" s="226">
        <v>6.05</v>
      </c>
      <c r="AI78" s="12"/>
      <c r="AJ78" s="12">
        <v>6.05</v>
      </c>
      <c r="AK78" s="207"/>
      <c r="AL78" s="219" t="s">
        <v>97</v>
      </c>
      <c r="AM78" s="219" t="s">
        <v>78</v>
      </c>
      <c r="AN78" s="227" t="s">
        <v>176</v>
      </c>
    </row>
    <row r="79" spans="1:40" ht="115.2" x14ac:dyDescent="0.25">
      <c r="A79" s="219">
        <v>77</v>
      </c>
      <c r="B79" s="219">
        <v>20213164085</v>
      </c>
      <c r="C79" s="219" t="s">
        <v>566</v>
      </c>
      <c r="D79" s="219" t="s">
        <v>88</v>
      </c>
      <c r="E79" s="219" t="s">
        <v>1001</v>
      </c>
      <c r="F79" s="219">
        <v>15625503526</v>
      </c>
      <c r="G79" s="219" t="s">
        <v>1002</v>
      </c>
      <c r="H79" s="219" t="s">
        <v>509</v>
      </c>
      <c r="I79" s="219" t="s">
        <v>45</v>
      </c>
      <c r="J79" s="219">
        <v>3.85</v>
      </c>
      <c r="K79" s="219" t="s">
        <v>1003</v>
      </c>
      <c r="L79" s="208">
        <v>3.85</v>
      </c>
      <c r="M79" s="208" t="s">
        <v>1003</v>
      </c>
      <c r="N79" s="219"/>
      <c r="O79" s="219"/>
      <c r="P79" s="219">
        <v>0</v>
      </c>
      <c r="Q79" s="219">
        <v>0</v>
      </c>
      <c r="R79" s="219">
        <v>0</v>
      </c>
      <c r="S79" s="219">
        <v>0</v>
      </c>
      <c r="T79" s="219"/>
      <c r="U79" s="219"/>
      <c r="V79" s="219">
        <v>1.4</v>
      </c>
      <c r="W79" s="219" t="s">
        <v>1004</v>
      </c>
      <c r="X79" s="208">
        <v>1.4</v>
      </c>
      <c r="Y79" s="208" t="s">
        <v>1004</v>
      </c>
      <c r="Z79" s="208"/>
      <c r="AA79" s="208"/>
      <c r="AB79" s="219">
        <v>0.8</v>
      </c>
      <c r="AC79" s="219" t="s">
        <v>1005</v>
      </c>
      <c r="AD79" s="208">
        <v>0.8</v>
      </c>
      <c r="AE79" s="208" t="s">
        <v>1005</v>
      </c>
      <c r="AF79" s="208"/>
      <c r="AG79" s="208"/>
      <c r="AH79" s="226">
        <v>6.05</v>
      </c>
      <c r="AI79" s="12">
        <v>6.05</v>
      </c>
      <c r="AJ79" s="12">
        <f>AI79</f>
        <v>6.05</v>
      </c>
      <c r="AK79" s="207"/>
      <c r="AL79" s="219" t="s">
        <v>96</v>
      </c>
      <c r="AM79" s="219" t="s">
        <v>97</v>
      </c>
      <c r="AN79" s="227" t="s">
        <v>176</v>
      </c>
    </row>
    <row r="80" spans="1:40" ht="72" x14ac:dyDescent="0.25">
      <c r="A80" s="219">
        <v>78</v>
      </c>
      <c r="B80" s="219">
        <v>20213164039</v>
      </c>
      <c r="C80" s="219" t="s">
        <v>566</v>
      </c>
      <c r="D80" s="219" t="s">
        <v>142</v>
      </c>
      <c r="E80" s="219" t="s">
        <v>1006</v>
      </c>
      <c r="F80" s="219">
        <v>15218853535</v>
      </c>
      <c r="G80" s="219" t="s">
        <v>1007</v>
      </c>
      <c r="H80" s="219" t="s">
        <v>509</v>
      </c>
      <c r="I80" s="219" t="s">
        <v>45</v>
      </c>
      <c r="J80" s="219">
        <v>3.6</v>
      </c>
      <c r="K80" s="219" t="s">
        <v>1008</v>
      </c>
      <c r="L80" s="208">
        <v>3.4</v>
      </c>
      <c r="M80" s="208" t="s">
        <v>1009</v>
      </c>
      <c r="N80" s="219">
        <v>3.4</v>
      </c>
      <c r="O80" s="219" t="s">
        <v>1009</v>
      </c>
      <c r="P80" s="219">
        <v>0</v>
      </c>
      <c r="Q80" s="219" t="s">
        <v>148</v>
      </c>
      <c r="R80" s="219">
        <v>0</v>
      </c>
      <c r="S80" s="219" t="s">
        <v>148</v>
      </c>
      <c r="T80" s="219"/>
      <c r="U80" s="219"/>
      <c r="V80" s="219">
        <v>1.6</v>
      </c>
      <c r="W80" s="219" t="s">
        <v>1010</v>
      </c>
      <c r="X80" s="208">
        <v>1.8</v>
      </c>
      <c r="Y80" s="208" t="s">
        <v>1011</v>
      </c>
      <c r="Z80" s="208">
        <v>1.8</v>
      </c>
      <c r="AA80" s="208" t="s">
        <v>1011</v>
      </c>
      <c r="AB80" s="219">
        <v>0.8</v>
      </c>
      <c r="AC80" s="219" t="s">
        <v>1012</v>
      </c>
      <c r="AD80" s="208">
        <v>0.8</v>
      </c>
      <c r="AE80" s="208" t="s">
        <v>1012</v>
      </c>
      <c r="AF80" s="208">
        <v>0.8</v>
      </c>
      <c r="AG80" s="208" t="s">
        <v>1012</v>
      </c>
      <c r="AH80" s="226">
        <v>6</v>
      </c>
      <c r="AI80" s="12">
        <f>L80+R80+X80+AD80</f>
        <v>6</v>
      </c>
      <c r="AJ80" s="12">
        <f t="shared" ref="AJ80:AJ88" si="5">N80+Z80+AF80</f>
        <v>6</v>
      </c>
      <c r="AK80" s="207"/>
      <c r="AL80" s="219" t="s">
        <v>205</v>
      </c>
      <c r="AM80" s="219" t="s">
        <v>96</v>
      </c>
      <c r="AN80" s="227" t="s">
        <v>176</v>
      </c>
    </row>
    <row r="81" spans="1:40" ht="187.2" x14ac:dyDescent="0.25">
      <c r="A81" s="219">
        <v>79</v>
      </c>
      <c r="B81" s="219">
        <v>20213141087</v>
      </c>
      <c r="C81" s="219" t="s">
        <v>507</v>
      </c>
      <c r="D81" s="219" t="s">
        <v>632</v>
      </c>
      <c r="E81" s="219" t="s">
        <v>1013</v>
      </c>
      <c r="F81" s="219" t="s">
        <v>1014</v>
      </c>
      <c r="G81" s="219" t="s">
        <v>865</v>
      </c>
      <c r="H81" s="219" t="s">
        <v>509</v>
      </c>
      <c r="I81" s="219" t="s">
        <v>45</v>
      </c>
      <c r="J81" s="219">
        <v>2.5499999999999998</v>
      </c>
      <c r="K81" s="219" t="s">
        <v>1015</v>
      </c>
      <c r="L81" s="208">
        <v>1.75</v>
      </c>
      <c r="M81" s="208" t="s">
        <v>1016</v>
      </c>
      <c r="N81" s="219">
        <v>1.75</v>
      </c>
      <c r="O81" s="219" t="s">
        <v>1016</v>
      </c>
      <c r="P81" s="219">
        <v>0</v>
      </c>
      <c r="Q81" s="219" t="s">
        <v>250</v>
      </c>
      <c r="R81" s="219">
        <f>R82</f>
        <v>0</v>
      </c>
      <c r="S81" s="219"/>
      <c r="T81" s="219"/>
      <c r="U81" s="219"/>
      <c r="V81" s="219">
        <v>5.4</v>
      </c>
      <c r="W81" s="219" t="s">
        <v>1017</v>
      </c>
      <c r="X81" s="208">
        <f>V81-3</f>
        <v>2.4000000000000004</v>
      </c>
      <c r="Y81" s="208" t="s">
        <v>1018</v>
      </c>
      <c r="Z81" s="208">
        <v>2.4</v>
      </c>
      <c r="AA81" s="208" t="s">
        <v>1018</v>
      </c>
      <c r="AB81" s="219">
        <v>1</v>
      </c>
      <c r="AC81" s="228" t="s">
        <v>1019</v>
      </c>
      <c r="AD81" s="208">
        <f>AB81+0.7</f>
        <v>1.7</v>
      </c>
      <c r="AE81" s="208"/>
      <c r="AF81" s="208">
        <v>1.7</v>
      </c>
      <c r="AG81" s="208"/>
      <c r="AH81" s="226">
        <f>J81+P81+V81+AB81</f>
        <v>8.9499999999999993</v>
      </c>
      <c r="AI81" s="12">
        <f>L81+R81+X81+AD81</f>
        <v>5.8500000000000005</v>
      </c>
      <c r="AJ81" s="12">
        <f t="shared" si="5"/>
        <v>5.8500000000000005</v>
      </c>
      <c r="AK81" s="207"/>
      <c r="AL81" s="219" t="s">
        <v>61</v>
      </c>
      <c r="AM81" s="219" t="s">
        <v>253</v>
      </c>
      <c r="AN81" s="227" t="s">
        <v>176</v>
      </c>
    </row>
    <row r="82" spans="1:40" ht="100.8" x14ac:dyDescent="0.25">
      <c r="A82" s="219">
        <v>80</v>
      </c>
      <c r="B82" s="219">
        <v>20213164009</v>
      </c>
      <c r="C82" s="219" t="s">
        <v>515</v>
      </c>
      <c r="D82" s="219" t="s">
        <v>156</v>
      </c>
      <c r="E82" s="219" t="s">
        <v>1020</v>
      </c>
      <c r="F82" s="219">
        <v>13048050585</v>
      </c>
      <c r="G82" s="219" t="s">
        <v>112</v>
      </c>
      <c r="H82" s="219" t="s">
        <v>509</v>
      </c>
      <c r="I82" s="219" t="s">
        <v>45</v>
      </c>
      <c r="J82" s="219">
        <v>5.75</v>
      </c>
      <c r="K82" s="219" t="s">
        <v>1021</v>
      </c>
      <c r="L82" s="208">
        <v>3.95</v>
      </c>
      <c r="M82" s="208" t="s">
        <v>1022</v>
      </c>
      <c r="N82" s="219">
        <v>4.95</v>
      </c>
      <c r="O82" s="219" t="s">
        <v>1023</v>
      </c>
      <c r="P82" s="219">
        <v>0</v>
      </c>
      <c r="Q82" s="219" t="s">
        <v>148</v>
      </c>
      <c r="R82" s="219">
        <v>0</v>
      </c>
      <c r="S82" s="219">
        <v>0</v>
      </c>
      <c r="T82" s="219">
        <v>0</v>
      </c>
      <c r="U82" s="219">
        <v>0</v>
      </c>
      <c r="V82" s="219">
        <v>0.8</v>
      </c>
      <c r="W82" s="219" t="s">
        <v>1024</v>
      </c>
      <c r="X82" s="208">
        <v>0.8</v>
      </c>
      <c r="Y82" s="208" t="s">
        <v>1024</v>
      </c>
      <c r="Z82" s="208">
        <v>0.8</v>
      </c>
      <c r="AA82" s="208" t="s">
        <v>1024</v>
      </c>
      <c r="AB82" s="219">
        <v>0</v>
      </c>
      <c r="AC82" s="219">
        <v>0</v>
      </c>
      <c r="AD82" s="208">
        <v>0</v>
      </c>
      <c r="AE82" s="208">
        <v>0</v>
      </c>
      <c r="AF82" s="208">
        <v>0</v>
      </c>
      <c r="AG82" s="208">
        <v>0</v>
      </c>
      <c r="AH82" s="226">
        <v>4.95</v>
      </c>
      <c r="AI82" s="12">
        <f>L82+P82+X82+AD82</f>
        <v>4.75</v>
      </c>
      <c r="AJ82" s="12">
        <f t="shared" si="5"/>
        <v>5.75</v>
      </c>
      <c r="AK82" s="207"/>
      <c r="AL82" s="219" t="s">
        <v>51</v>
      </c>
      <c r="AM82" s="219" t="s">
        <v>50</v>
      </c>
      <c r="AN82" s="227" t="s">
        <v>176</v>
      </c>
    </row>
    <row r="83" spans="1:40" ht="129.6" x14ac:dyDescent="0.25">
      <c r="A83" s="219">
        <v>81</v>
      </c>
      <c r="B83" s="219">
        <v>20213141070</v>
      </c>
      <c r="C83" s="219" t="s">
        <v>507</v>
      </c>
      <c r="D83" s="219" t="s">
        <v>156</v>
      </c>
      <c r="E83" s="219" t="s">
        <v>1025</v>
      </c>
      <c r="F83" s="219">
        <v>19898180832</v>
      </c>
      <c r="G83" s="219" t="s">
        <v>374</v>
      </c>
      <c r="H83" s="219" t="s">
        <v>509</v>
      </c>
      <c r="I83" s="219" t="s">
        <v>45</v>
      </c>
      <c r="J83" s="219">
        <v>4.75</v>
      </c>
      <c r="K83" s="219" t="s">
        <v>1026</v>
      </c>
      <c r="L83" s="208">
        <v>4.75</v>
      </c>
      <c r="M83" s="208" t="s">
        <v>1026</v>
      </c>
      <c r="N83" s="219">
        <v>4.75</v>
      </c>
      <c r="O83" s="219" t="s">
        <v>1026</v>
      </c>
      <c r="P83" s="219">
        <v>0</v>
      </c>
      <c r="Q83" s="219" t="s">
        <v>148</v>
      </c>
      <c r="R83" s="219">
        <v>0</v>
      </c>
      <c r="S83" s="219">
        <v>0</v>
      </c>
      <c r="T83" s="219">
        <v>0</v>
      </c>
      <c r="U83" s="219">
        <v>0</v>
      </c>
      <c r="V83" s="219">
        <v>0.2</v>
      </c>
      <c r="W83" s="219" t="s">
        <v>1027</v>
      </c>
      <c r="X83" s="208">
        <v>0.2</v>
      </c>
      <c r="Y83" s="208" t="s">
        <v>1027</v>
      </c>
      <c r="Z83" s="208">
        <v>0.2</v>
      </c>
      <c r="AA83" s="208" t="s">
        <v>1027</v>
      </c>
      <c r="AB83" s="219">
        <v>0.8</v>
      </c>
      <c r="AC83" s="219" t="s">
        <v>1028</v>
      </c>
      <c r="AD83" s="208">
        <v>0.8</v>
      </c>
      <c r="AE83" s="208" t="s">
        <v>1028</v>
      </c>
      <c r="AF83" s="208">
        <v>0.8</v>
      </c>
      <c r="AG83" s="208" t="s">
        <v>1028</v>
      </c>
      <c r="AH83" s="226">
        <v>5.75</v>
      </c>
      <c r="AI83" s="12">
        <f>L83+P83+X83+AD83</f>
        <v>5.75</v>
      </c>
      <c r="AJ83" s="12">
        <f t="shared" si="5"/>
        <v>5.75</v>
      </c>
      <c r="AK83" s="207"/>
      <c r="AL83" s="219" t="s">
        <v>51</v>
      </c>
      <c r="AM83" s="219" t="s">
        <v>50</v>
      </c>
      <c r="AN83" s="227" t="s">
        <v>176</v>
      </c>
    </row>
    <row r="84" spans="1:40" ht="86.4" x14ac:dyDescent="0.25">
      <c r="A84" s="219">
        <v>82</v>
      </c>
      <c r="B84" s="219">
        <v>20213164006</v>
      </c>
      <c r="C84" s="219" t="s">
        <v>566</v>
      </c>
      <c r="D84" s="219" t="s">
        <v>156</v>
      </c>
      <c r="E84" s="219" t="s">
        <v>1029</v>
      </c>
      <c r="F84" s="219">
        <v>13226248725</v>
      </c>
      <c r="G84" s="219" t="s">
        <v>112</v>
      </c>
      <c r="H84" s="219" t="s">
        <v>509</v>
      </c>
      <c r="I84" s="219" t="s">
        <v>45</v>
      </c>
      <c r="J84" s="219">
        <v>1.35</v>
      </c>
      <c r="K84" s="219" t="s">
        <v>1030</v>
      </c>
      <c r="L84" s="208">
        <v>1.35</v>
      </c>
      <c r="M84" s="208" t="s">
        <v>1030</v>
      </c>
      <c r="N84" s="219">
        <v>1.35</v>
      </c>
      <c r="O84" s="219" t="s">
        <v>1030</v>
      </c>
      <c r="P84" s="219">
        <v>0</v>
      </c>
      <c r="Q84" s="219" t="s">
        <v>148</v>
      </c>
      <c r="R84" s="219">
        <v>0</v>
      </c>
      <c r="S84" s="219">
        <v>0</v>
      </c>
      <c r="T84" s="219">
        <v>0</v>
      </c>
      <c r="U84" s="219">
        <v>0</v>
      </c>
      <c r="V84" s="219" t="s">
        <v>149</v>
      </c>
      <c r="W84" s="219" t="s">
        <v>1031</v>
      </c>
      <c r="X84" s="208">
        <v>4</v>
      </c>
      <c r="Y84" s="208" t="s">
        <v>1031</v>
      </c>
      <c r="Z84" s="208">
        <v>4</v>
      </c>
      <c r="AA84" s="208" t="s">
        <v>1032</v>
      </c>
      <c r="AB84" s="219">
        <v>0.4</v>
      </c>
      <c r="AC84" s="219" t="s">
        <v>1033</v>
      </c>
      <c r="AD84" s="208">
        <v>0.4</v>
      </c>
      <c r="AE84" s="208" t="s">
        <v>1034</v>
      </c>
      <c r="AF84" s="208">
        <v>0.4</v>
      </c>
      <c r="AG84" s="208" t="s">
        <v>1034</v>
      </c>
      <c r="AH84" s="226">
        <v>5.75</v>
      </c>
      <c r="AI84" s="12">
        <f>L84+P84+X84+AD84</f>
        <v>5.75</v>
      </c>
      <c r="AJ84" s="12">
        <f t="shared" si="5"/>
        <v>5.75</v>
      </c>
      <c r="AK84" s="207"/>
      <c r="AL84" s="219" t="s">
        <v>51</v>
      </c>
      <c r="AM84" s="219" t="s">
        <v>50</v>
      </c>
      <c r="AN84" s="227" t="s">
        <v>176</v>
      </c>
    </row>
    <row r="85" spans="1:40" ht="129.6" x14ac:dyDescent="0.25">
      <c r="A85" s="219">
        <v>83</v>
      </c>
      <c r="B85" s="219">
        <v>20213164036</v>
      </c>
      <c r="C85" s="219" t="s">
        <v>515</v>
      </c>
      <c r="D85" s="219" t="s">
        <v>88</v>
      </c>
      <c r="E85" s="219" t="s">
        <v>1035</v>
      </c>
      <c r="F85" s="219">
        <v>18902259203</v>
      </c>
      <c r="G85" s="219" t="s">
        <v>187</v>
      </c>
      <c r="H85" s="219" t="s">
        <v>509</v>
      </c>
      <c r="I85" s="219" t="s">
        <v>45</v>
      </c>
      <c r="J85" s="219">
        <v>3.85</v>
      </c>
      <c r="K85" s="219" t="s">
        <v>1036</v>
      </c>
      <c r="L85" s="208">
        <v>3.85</v>
      </c>
      <c r="M85" s="208" t="s">
        <v>1036</v>
      </c>
      <c r="N85" s="219">
        <v>3.85</v>
      </c>
      <c r="O85" s="219" t="s">
        <v>1037</v>
      </c>
      <c r="P85" s="219">
        <v>0</v>
      </c>
      <c r="Q85" s="219">
        <v>0</v>
      </c>
      <c r="R85" s="219">
        <v>0</v>
      </c>
      <c r="S85" s="219">
        <v>0</v>
      </c>
      <c r="T85" s="219"/>
      <c r="U85" s="219"/>
      <c r="V85" s="219">
        <v>0.4</v>
      </c>
      <c r="W85" s="219" t="s">
        <v>1038</v>
      </c>
      <c r="X85" s="208">
        <v>0.4</v>
      </c>
      <c r="Y85" s="208" t="s">
        <v>1038</v>
      </c>
      <c r="Z85" s="208">
        <v>0.4</v>
      </c>
      <c r="AA85" s="208" t="s">
        <v>1038</v>
      </c>
      <c r="AB85" s="219">
        <v>1.4</v>
      </c>
      <c r="AC85" s="219" t="s">
        <v>1039</v>
      </c>
      <c r="AD85" s="208">
        <v>1.4</v>
      </c>
      <c r="AE85" s="208" t="s">
        <v>1039</v>
      </c>
      <c r="AF85" s="208">
        <v>1.5</v>
      </c>
      <c r="AG85" s="208" t="s">
        <v>1039</v>
      </c>
      <c r="AH85" s="226">
        <v>5.65</v>
      </c>
      <c r="AI85" s="12">
        <v>5.75</v>
      </c>
      <c r="AJ85" s="12">
        <f t="shared" si="5"/>
        <v>5.75</v>
      </c>
      <c r="AK85" s="207" t="s">
        <v>1040</v>
      </c>
      <c r="AL85" s="219" t="s">
        <v>96</v>
      </c>
      <c r="AM85" s="219" t="s">
        <v>97</v>
      </c>
      <c r="AN85" s="227" t="s">
        <v>176</v>
      </c>
    </row>
    <row r="86" spans="1:40" ht="144" x14ac:dyDescent="0.25">
      <c r="A86" s="219">
        <v>85</v>
      </c>
      <c r="B86" s="219">
        <v>20213141025</v>
      </c>
      <c r="C86" s="219" t="s">
        <v>507</v>
      </c>
      <c r="D86" s="219" t="s">
        <v>632</v>
      </c>
      <c r="E86" s="219" t="s">
        <v>1041</v>
      </c>
      <c r="F86" s="219" t="s">
        <v>1042</v>
      </c>
      <c r="G86" s="219" t="s">
        <v>121</v>
      </c>
      <c r="H86" s="219" t="s">
        <v>509</v>
      </c>
      <c r="I86" s="219" t="s">
        <v>45</v>
      </c>
      <c r="J86" s="219">
        <v>1.75</v>
      </c>
      <c r="K86" s="219" t="s">
        <v>1043</v>
      </c>
      <c r="L86" s="208">
        <v>1.55</v>
      </c>
      <c r="M86" s="208" t="s">
        <v>1044</v>
      </c>
      <c r="N86" s="219">
        <v>1.55</v>
      </c>
      <c r="O86" s="219" t="s">
        <v>1045</v>
      </c>
      <c r="P86" s="219">
        <v>0</v>
      </c>
      <c r="Q86" s="219" t="s">
        <v>250</v>
      </c>
      <c r="R86" s="219">
        <f>R87</f>
        <v>0</v>
      </c>
      <c r="S86" s="219"/>
      <c r="T86" s="219"/>
      <c r="U86" s="219">
        <v>6.95</v>
      </c>
      <c r="V86" s="219">
        <v>2</v>
      </c>
      <c r="W86" s="219" t="s">
        <v>1046</v>
      </c>
      <c r="X86" s="208">
        <f>1.4</f>
        <v>1.4</v>
      </c>
      <c r="Y86" s="208" t="s">
        <v>1047</v>
      </c>
      <c r="Z86" s="208">
        <f>1.4</f>
        <v>1.4</v>
      </c>
      <c r="AA86" s="208" t="s">
        <v>1047</v>
      </c>
      <c r="AB86" s="219">
        <v>2.7</v>
      </c>
      <c r="AC86" s="219" t="s">
        <v>1048</v>
      </c>
      <c r="AD86" s="208">
        <f>AB86</f>
        <v>2.7</v>
      </c>
      <c r="AE86" s="208" t="s">
        <v>1049</v>
      </c>
      <c r="AF86" s="208">
        <v>2.7</v>
      </c>
      <c r="AG86" s="208" t="s">
        <v>1049</v>
      </c>
      <c r="AH86" s="226">
        <f>J86+P86+V86+AB86</f>
        <v>6.45</v>
      </c>
      <c r="AI86" s="12">
        <f>L86+R86+X86+AD86</f>
        <v>5.65</v>
      </c>
      <c r="AJ86" s="12">
        <f t="shared" si="5"/>
        <v>5.65</v>
      </c>
      <c r="AK86" s="207" t="s">
        <v>1050</v>
      </c>
      <c r="AL86" s="219" t="s">
        <v>61</v>
      </c>
      <c r="AM86" s="219" t="s">
        <v>253</v>
      </c>
      <c r="AN86" s="227" t="s">
        <v>176</v>
      </c>
    </row>
    <row r="87" spans="1:40" ht="86.4" x14ac:dyDescent="0.25">
      <c r="A87" s="219">
        <v>86</v>
      </c>
      <c r="B87" s="219">
        <v>20213164001</v>
      </c>
      <c r="C87" s="207" t="s">
        <v>515</v>
      </c>
      <c r="D87" s="207" t="s">
        <v>54</v>
      </c>
      <c r="E87" s="207" t="s">
        <v>1051</v>
      </c>
      <c r="F87" s="219">
        <v>15622770211</v>
      </c>
      <c r="G87" s="207" t="s">
        <v>1052</v>
      </c>
      <c r="H87" s="207" t="s">
        <v>509</v>
      </c>
      <c r="I87" s="207" t="s">
        <v>45</v>
      </c>
      <c r="J87" s="219">
        <v>3.45</v>
      </c>
      <c r="K87" s="207" t="s">
        <v>1053</v>
      </c>
      <c r="L87" s="208">
        <v>3.45</v>
      </c>
      <c r="M87" s="207" t="s">
        <v>1053</v>
      </c>
      <c r="N87" s="219">
        <v>3.45</v>
      </c>
      <c r="O87" s="207" t="s">
        <v>1053</v>
      </c>
      <c r="P87" s="219"/>
      <c r="Q87" s="219"/>
      <c r="R87" s="219"/>
      <c r="S87" s="219"/>
      <c r="T87" s="219"/>
      <c r="U87" s="219"/>
      <c r="V87" s="219">
        <v>1.2</v>
      </c>
      <c r="W87" s="207" t="s">
        <v>1054</v>
      </c>
      <c r="X87" s="208">
        <f>V87</f>
        <v>1.2</v>
      </c>
      <c r="Y87" s="207" t="s">
        <v>1054</v>
      </c>
      <c r="Z87" s="208">
        <v>1.2</v>
      </c>
      <c r="AA87" s="207" t="s">
        <v>1054</v>
      </c>
      <c r="AB87" s="219">
        <v>1</v>
      </c>
      <c r="AC87" s="207" t="s">
        <v>1055</v>
      </c>
      <c r="AD87" s="208">
        <v>1</v>
      </c>
      <c r="AE87" s="207" t="s">
        <v>1055</v>
      </c>
      <c r="AF87" s="208">
        <v>1</v>
      </c>
      <c r="AG87" s="207" t="s">
        <v>1055</v>
      </c>
      <c r="AH87" s="226">
        <f>AB87+V87+J87</f>
        <v>5.65</v>
      </c>
      <c r="AI87" s="12">
        <f>L87+1.2+AD87</f>
        <v>5.65</v>
      </c>
      <c r="AJ87" s="12">
        <f t="shared" si="5"/>
        <v>5.65</v>
      </c>
      <c r="AK87" s="207"/>
      <c r="AL87" s="219" t="s">
        <v>61</v>
      </c>
      <c r="AM87" s="219" t="s">
        <v>62</v>
      </c>
      <c r="AN87" s="227" t="s">
        <v>176</v>
      </c>
    </row>
    <row r="88" spans="1:40" ht="144" x14ac:dyDescent="0.25">
      <c r="A88" s="219">
        <v>87</v>
      </c>
      <c r="B88" s="219">
        <v>20213164099</v>
      </c>
      <c r="C88" s="219" t="s">
        <v>515</v>
      </c>
      <c r="D88" s="219" t="s">
        <v>632</v>
      </c>
      <c r="E88" s="219" t="s">
        <v>1056</v>
      </c>
      <c r="F88" s="219" t="s">
        <v>1057</v>
      </c>
      <c r="G88" s="219" t="s">
        <v>278</v>
      </c>
      <c r="H88" s="219" t="s">
        <v>509</v>
      </c>
      <c r="I88" s="219" t="s">
        <v>45</v>
      </c>
      <c r="J88" s="219">
        <v>1.95</v>
      </c>
      <c r="K88" s="219"/>
      <c r="L88" s="208">
        <f>J88</f>
        <v>1.95</v>
      </c>
      <c r="M88" s="208"/>
      <c r="N88" s="219">
        <f>L88</f>
        <v>1.95</v>
      </c>
      <c r="O88" s="219"/>
      <c r="P88" s="219">
        <v>0</v>
      </c>
      <c r="Q88" s="219" t="s">
        <v>250</v>
      </c>
      <c r="R88" s="219">
        <f>R89</f>
        <v>0</v>
      </c>
      <c r="S88" s="219"/>
      <c r="T88" s="219"/>
      <c r="U88" s="219"/>
      <c r="V88" s="219">
        <v>0.8</v>
      </c>
      <c r="W88" s="219" t="s">
        <v>1058</v>
      </c>
      <c r="X88" s="208">
        <f>V88</f>
        <v>0.8</v>
      </c>
      <c r="Y88" s="208" t="s">
        <v>1058</v>
      </c>
      <c r="Z88" s="208">
        <f>X88</f>
        <v>0.8</v>
      </c>
      <c r="AA88" s="208" t="s">
        <v>1058</v>
      </c>
      <c r="AB88" s="219">
        <v>2.7</v>
      </c>
      <c r="AC88" s="219" t="s">
        <v>1059</v>
      </c>
      <c r="AD88" s="208">
        <f>AB88</f>
        <v>2.7</v>
      </c>
      <c r="AE88" s="208" t="s">
        <v>1059</v>
      </c>
      <c r="AF88" s="208">
        <v>2.7</v>
      </c>
      <c r="AG88" s="208" t="s">
        <v>1059</v>
      </c>
      <c r="AH88" s="226">
        <f>J88+P88+V88+AB88</f>
        <v>5.45</v>
      </c>
      <c r="AI88" s="12">
        <f>L88+R88+X88+AD88</f>
        <v>5.45</v>
      </c>
      <c r="AJ88" s="12">
        <f t="shared" si="5"/>
        <v>5.45</v>
      </c>
      <c r="AK88" s="207"/>
      <c r="AL88" s="219" t="s">
        <v>61</v>
      </c>
      <c r="AM88" s="219" t="s">
        <v>253</v>
      </c>
      <c r="AN88" s="227" t="s">
        <v>176</v>
      </c>
    </row>
    <row r="89" spans="1:40" ht="189.6" x14ac:dyDescent="0.25">
      <c r="A89" s="219">
        <v>88</v>
      </c>
      <c r="B89" s="219">
        <v>20213164023</v>
      </c>
      <c r="C89" s="219" t="s">
        <v>515</v>
      </c>
      <c r="D89" s="219" t="s">
        <v>632</v>
      </c>
      <c r="E89" s="219" t="s">
        <v>1060</v>
      </c>
      <c r="F89" s="219" t="s">
        <v>1061</v>
      </c>
      <c r="G89" s="219" t="s">
        <v>1062</v>
      </c>
      <c r="H89" s="219" t="s">
        <v>509</v>
      </c>
      <c r="I89" s="219" t="s">
        <v>45</v>
      </c>
      <c r="J89" s="219">
        <v>3.75</v>
      </c>
      <c r="K89" s="219" t="s">
        <v>1063</v>
      </c>
      <c r="L89" s="208">
        <f>J89-0.7</f>
        <v>3.05</v>
      </c>
      <c r="M89" s="208" t="s">
        <v>1064</v>
      </c>
      <c r="N89" s="219">
        <f>L89</f>
        <v>3.05</v>
      </c>
      <c r="O89" s="219" t="s">
        <v>1065</v>
      </c>
      <c r="P89" s="219">
        <v>0</v>
      </c>
      <c r="Q89" s="219" t="s">
        <v>250</v>
      </c>
      <c r="R89" s="219">
        <f>R90</f>
        <v>0</v>
      </c>
      <c r="S89" s="219"/>
      <c r="T89" s="219"/>
      <c r="U89" s="219"/>
      <c r="V89" s="219">
        <v>0.2</v>
      </c>
      <c r="W89" s="219" t="s">
        <v>1066</v>
      </c>
      <c r="X89" s="208">
        <f>V89</f>
        <v>0.2</v>
      </c>
      <c r="Y89" s="208" t="s">
        <v>1066</v>
      </c>
      <c r="Z89" s="208">
        <f>X89</f>
        <v>0.2</v>
      </c>
      <c r="AA89" s="208" t="s">
        <v>1066</v>
      </c>
      <c r="AB89" s="219">
        <v>2.2000000000000002</v>
      </c>
      <c r="AC89" s="219" t="s">
        <v>1067</v>
      </c>
      <c r="AD89" s="208">
        <f>AB89</f>
        <v>2.2000000000000002</v>
      </c>
      <c r="AE89" s="208"/>
      <c r="AF89" s="208">
        <v>2.2000000000000002</v>
      </c>
      <c r="AG89" s="208"/>
      <c r="AH89" s="226">
        <f>J89+P89+V89+AB89</f>
        <v>6.15</v>
      </c>
      <c r="AI89" s="12">
        <f>L89+R89+X89+AD89</f>
        <v>5.45</v>
      </c>
      <c r="AJ89" s="12">
        <f>AF89+Z89+3.05</f>
        <v>5.45</v>
      </c>
      <c r="AK89" s="207"/>
      <c r="AL89" s="219" t="s">
        <v>61</v>
      </c>
      <c r="AM89" s="219" t="s">
        <v>253</v>
      </c>
      <c r="AN89" s="227" t="s">
        <v>176</v>
      </c>
    </row>
    <row r="90" spans="1:40" ht="100.8" x14ac:dyDescent="0.25">
      <c r="A90" s="219">
        <v>89</v>
      </c>
      <c r="B90" s="219">
        <v>20213141050</v>
      </c>
      <c r="C90" s="219" t="s">
        <v>507</v>
      </c>
      <c r="D90" s="219" t="s">
        <v>88</v>
      </c>
      <c r="E90" s="219" t="s">
        <v>1068</v>
      </c>
      <c r="F90" s="219">
        <v>15074793739</v>
      </c>
      <c r="G90" s="219" t="s">
        <v>1069</v>
      </c>
      <c r="H90" s="219" t="s">
        <v>509</v>
      </c>
      <c r="I90" s="219" t="s">
        <v>45</v>
      </c>
      <c r="J90" s="219">
        <v>4.05</v>
      </c>
      <c r="K90" s="219" t="s">
        <v>1070</v>
      </c>
      <c r="L90" s="208">
        <v>4.05</v>
      </c>
      <c r="M90" s="208" t="s">
        <v>1070</v>
      </c>
      <c r="N90" s="219">
        <v>4.0999999999999996</v>
      </c>
      <c r="O90" s="219" t="s">
        <v>1070</v>
      </c>
      <c r="P90" s="219">
        <v>0</v>
      </c>
      <c r="Q90" s="219">
        <v>0</v>
      </c>
      <c r="R90" s="219">
        <v>0</v>
      </c>
      <c r="S90" s="219">
        <v>0</v>
      </c>
      <c r="T90" s="219"/>
      <c r="U90" s="219"/>
      <c r="V90" s="219">
        <v>0.2</v>
      </c>
      <c r="W90" s="219" t="s">
        <v>1071</v>
      </c>
      <c r="X90" s="208">
        <v>0.2</v>
      </c>
      <c r="Y90" s="208" t="s">
        <v>1071</v>
      </c>
      <c r="Z90" s="208">
        <v>0.2</v>
      </c>
      <c r="AA90" s="208" t="s">
        <v>1071</v>
      </c>
      <c r="AB90" s="219">
        <v>0.8</v>
      </c>
      <c r="AC90" s="219" t="s">
        <v>1072</v>
      </c>
      <c r="AD90" s="208">
        <v>0.8</v>
      </c>
      <c r="AE90" s="208" t="s">
        <v>1073</v>
      </c>
      <c r="AF90" s="208">
        <v>1</v>
      </c>
      <c r="AG90" s="208" t="s">
        <v>1073</v>
      </c>
      <c r="AH90" s="226">
        <v>5.3</v>
      </c>
      <c r="AI90" s="12">
        <v>5.3</v>
      </c>
      <c r="AJ90" s="12">
        <f>N90+Z90+AF90</f>
        <v>5.3</v>
      </c>
      <c r="AK90" s="207" t="s">
        <v>1074</v>
      </c>
      <c r="AL90" s="219" t="s">
        <v>96</v>
      </c>
      <c r="AM90" s="219" t="s">
        <v>97</v>
      </c>
      <c r="AN90" s="227" t="s">
        <v>176</v>
      </c>
    </row>
    <row r="91" spans="1:40" ht="43.2" x14ac:dyDescent="0.25">
      <c r="A91" s="219">
        <v>90</v>
      </c>
      <c r="B91" s="219">
        <v>20213141006</v>
      </c>
      <c r="C91" s="219" t="s">
        <v>507</v>
      </c>
      <c r="D91" s="219" t="s">
        <v>70</v>
      </c>
      <c r="E91" s="219" t="s">
        <v>1075</v>
      </c>
      <c r="F91" s="219">
        <v>18987027129</v>
      </c>
      <c r="G91" s="219" t="s">
        <v>397</v>
      </c>
      <c r="H91" s="219" t="s">
        <v>509</v>
      </c>
      <c r="I91" s="219" t="s">
        <v>45</v>
      </c>
      <c r="J91" s="219">
        <v>4.1500000000000004</v>
      </c>
      <c r="K91" s="219" t="s">
        <v>1076</v>
      </c>
      <c r="L91" s="208" t="s">
        <v>1077</v>
      </c>
      <c r="M91" s="208">
        <v>4.1500000000000004</v>
      </c>
      <c r="N91" s="219"/>
      <c r="O91" s="219">
        <v>4.1500000000000004</v>
      </c>
      <c r="P91" s="219">
        <v>0</v>
      </c>
      <c r="Q91" s="219"/>
      <c r="R91" s="219"/>
      <c r="S91" s="219"/>
      <c r="T91" s="219"/>
      <c r="U91" s="219"/>
      <c r="V91" s="219">
        <v>0.4</v>
      </c>
      <c r="W91" s="219" t="s">
        <v>1078</v>
      </c>
      <c r="X91" s="208"/>
      <c r="Y91" s="208"/>
      <c r="Z91" s="208"/>
      <c r="AA91" s="208"/>
      <c r="AB91" s="219">
        <v>0.6</v>
      </c>
      <c r="AC91" s="219" t="s">
        <v>1079</v>
      </c>
      <c r="AD91" s="208"/>
      <c r="AE91" s="208"/>
      <c r="AF91" s="208"/>
      <c r="AG91" s="208"/>
      <c r="AH91" s="226">
        <v>5.15</v>
      </c>
      <c r="AI91" s="12">
        <v>4.6500000000000004</v>
      </c>
      <c r="AJ91" s="12">
        <v>5.15</v>
      </c>
      <c r="AK91" s="207"/>
      <c r="AL91" s="219" t="s">
        <v>97</v>
      </c>
      <c r="AM91" s="219" t="s">
        <v>78</v>
      </c>
      <c r="AN91" s="227" t="s">
        <v>176</v>
      </c>
    </row>
    <row r="92" spans="1:40" ht="144" x14ac:dyDescent="0.25">
      <c r="A92" s="219">
        <v>91</v>
      </c>
      <c r="B92" s="219">
        <v>20213164022</v>
      </c>
      <c r="C92" s="219" t="s">
        <v>515</v>
      </c>
      <c r="D92" s="219" t="s">
        <v>41</v>
      </c>
      <c r="E92" s="219" t="s">
        <v>1080</v>
      </c>
      <c r="F92" s="219">
        <v>13610180397</v>
      </c>
      <c r="G92" s="219" t="s">
        <v>432</v>
      </c>
      <c r="H92" s="219" t="s">
        <v>509</v>
      </c>
      <c r="I92" s="219" t="s">
        <v>45</v>
      </c>
      <c r="J92" s="219">
        <v>3.25</v>
      </c>
      <c r="K92" s="219" t="s">
        <v>1081</v>
      </c>
      <c r="L92" s="208">
        <v>2.85</v>
      </c>
      <c r="M92" s="208" t="s">
        <v>1082</v>
      </c>
      <c r="N92" s="219">
        <v>3.05</v>
      </c>
      <c r="O92" s="219" t="s">
        <v>1083</v>
      </c>
      <c r="P92" s="219"/>
      <c r="Q92" s="219"/>
      <c r="R92" s="219"/>
      <c r="S92" s="219"/>
      <c r="T92" s="219"/>
      <c r="U92" s="219"/>
      <c r="V92" s="219">
        <v>0.8</v>
      </c>
      <c r="W92" s="219" t="s">
        <v>1084</v>
      </c>
      <c r="X92" s="208">
        <v>0.8</v>
      </c>
      <c r="Y92" s="208" t="s">
        <v>1085</v>
      </c>
      <c r="Z92" s="208">
        <v>0.8</v>
      </c>
      <c r="AA92" s="208" t="s">
        <v>1086</v>
      </c>
      <c r="AB92" s="219">
        <v>1.4</v>
      </c>
      <c r="AC92" s="219" t="s">
        <v>1087</v>
      </c>
      <c r="AD92" s="208">
        <v>1.2</v>
      </c>
      <c r="AE92" s="208" t="s">
        <v>1088</v>
      </c>
      <c r="AF92" s="208">
        <v>1.2</v>
      </c>
      <c r="AG92" s="208" t="s">
        <v>1088</v>
      </c>
      <c r="AH92" s="226">
        <f>AB92+V92+J92</f>
        <v>5.45</v>
      </c>
      <c r="AI92" s="12">
        <f>L92+X92+AF92</f>
        <v>4.8500000000000005</v>
      </c>
      <c r="AJ92" s="12">
        <f t="shared" ref="AJ92:AJ100" si="6">N92+Z92+AF92</f>
        <v>5.05</v>
      </c>
      <c r="AK92" s="207"/>
      <c r="AL92" s="219" t="s">
        <v>573</v>
      </c>
      <c r="AM92" s="219" t="s">
        <v>51</v>
      </c>
      <c r="AN92" s="227" t="s">
        <v>176</v>
      </c>
    </row>
    <row r="93" spans="1:40" ht="144" x14ac:dyDescent="0.25">
      <c r="A93" s="219">
        <v>92</v>
      </c>
      <c r="B93" s="219">
        <v>20213141001</v>
      </c>
      <c r="C93" s="219" t="s">
        <v>507</v>
      </c>
      <c r="D93" s="219" t="s">
        <v>88</v>
      </c>
      <c r="E93" s="219" t="s">
        <v>1089</v>
      </c>
      <c r="F93" s="219">
        <v>19303033090</v>
      </c>
      <c r="G93" s="219" t="s">
        <v>667</v>
      </c>
      <c r="H93" s="219" t="s">
        <v>509</v>
      </c>
      <c r="I93" s="219" t="s">
        <v>45</v>
      </c>
      <c r="J93" s="219">
        <v>2.95</v>
      </c>
      <c r="K93" s="219" t="s">
        <v>1090</v>
      </c>
      <c r="L93" s="208">
        <v>2.95</v>
      </c>
      <c r="M93" s="208" t="s">
        <v>1090</v>
      </c>
      <c r="N93" s="219">
        <v>2.65</v>
      </c>
      <c r="O93" s="219" t="s">
        <v>1091</v>
      </c>
      <c r="P93" s="219">
        <v>0</v>
      </c>
      <c r="Q93" s="219">
        <v>0</v>
      </c>
      <c r="R93" s="219">
        <v>0</v>
      </c>
      <c r="S93" s="219">
        <v>0</v>
      </c>
      <c r="T93" s="219"/>
      <c r="U93" s="219"/>
      <c r="V93" s="219">
        <v>0.4</v>
      </c>
      <c r="W93" s="219" t="s">
        <v>1092</v>
      </c>
      <c r="X93" s="208">
        <v>0.4</v>
      </c>
      <c r="Y93" s="208" t="s">
        <v>1093</v>
      </c>
      <c r="Z93" s="208">
        <v>0.4</v>
      </c>
      <c r="AA93" s="208" t="s">
        <v>1092</v>
      </c>
      <c r="AB93" s="219">
        <v>1.8</v>
      </c>
      <c r="AC93" s="219" t="s">
        <v>1094</v>
      </c>
      <c r="AD93" s="208">
        <v>1.8</v>
      </c>
      <c r="AE93" s="208" t="s">
        <v>1094</v>
      </c>
      <c r="AF93" s="208">
        <v>2</v>
      </c>
      <c r="AG93" s="208" t="s">
        <v>1095</v>
      </c>
      <c r="AH93" s="226">
        <v>5.15</v>
      </c>
      <c r="AI93" s="12">
        <v>5.15</v>
      </c>
      <c r="AJ93" s="12">
        <f t="shared" si="6"/>
        <v>5.05</v>
      </c>
      <c r="AK93" s="207" t="s">
        <v>1096</v>
      </c>
      <c r="AL93" s="219" t="s">
        <v>96</v>
      </c>
      <c r="AM93" s="219" t="s">
        <v>97</v>
      </c>
      <c r="AN93" s="227" t="s">
        <v>176</v>
      </c>
    </row>
    <row r="94" spans="1:40" ht="115.2" x14ac:dyDescent="0.25">
      <c r="A94" s="219">
        <v>93</v>
      </c>
      <c r="B94" s="219">
        <v>20213164061</v>
      </c>
      <c r="C94" s="219" t="s">
        <v>515</v>
      </c>
      <c r="D94" s="219" t="s">
        <v>110</v>
      </c>
      <c r="E94" s="219" t="s">
        <v>1097</v>
      </c>
      <c r="F94" s="219">
        <v>18814135140</v>
      </c>
      <c r="G94" s="219" t="s">
        <v>1097</v>
      </c>
      <c r="H94" s="219" t="s">
        <v>509</v>
      </c>
      <c r="I94" s="219" t="s">
        <v>45</v>
      </c>
      <c r="J94" s="219">
        <v>3.25</v>
      </c>
      <c r="K94" s="219" t="s">
        <v>1098</v>
      </c>
      <c r="L94" s="208">
        <v>3.25</v>
      </c>
      <c r="M94" s="208" t="s">
        <v>1098</v>
      </c>
      <c r="N94" s="219">
        <v>3.25</v>
      </c>
      <c r="O94" s="219" t="s">
        <v>1098</v>
      </c>
      <c r="P94" s="219">
        <v>0</v>
      </c>
      <c r="Q94" s="219" t="s">
        <v>148</v>
      </c>
      <c r="R94" s="219">
        <v>0</v>
      </c>
      <c r="S94" s="219" t="s">
        <v>148</v>
      </c>
      <c r="T94" s="219">
        <v>0</v>
      </c>
      <c r="U94" s="219" t="s">
        <v>148</v>
      </c>
      <c r="V94" s="219">
        <v>0.6</v>
      </c>
      <c r="W94" s="219" t="s">
        <v>1099</v>
      </c>
      <c r="X94" s="208">
        <v>0.6</v>
      </c>
      <c r="Y94" s="208" t="s">
        <v>1099</v>
      </c>
      <c r="Z94" s="208">
        <v>0.6</v>
      </c>
      <c r="AA94" s="208" t="s">
        <v>1099</v>
      </c>
      <c r="AB94" s="219">
        <v>1.4</v>
      </c>
      <c r="AC94" s="70" t="s">
        <v>1100</v>
      </c>
      <c r="AD94" s="208">
        <v>1.2</v>
      </c>
      <c r="AE94" s="70" t="s">
        <v>1101</v>
      </c>
      <c r="AF94" s="208">
        <v>1.2</v>
      </c>
      <c r="AG94" s="70" t="s">
        <v>1101</v>
      </c>
      <c r="AH94" s="226">
        <v>5.25</v>
      </c>
      <c r="AI94" s="12">
        <v>5.05</v>
      </c>
      <c r="AJ94" s="12">
        <f t="shared" si="6"/>
        <v>5.05</v>
      </c>
      <c r="AK94" s="207"/>
      <c r="AL94" s="219" t="s">
        <v>487</v>
      </c>
      <c r="AM94" s="219" t="s">
        <v>488</v>
      </c>
      <c r="AN94" s="227" t="s">
        <v>176</v>
      </c>
    </row>
    <row r="95" spans="1:40" ht="28.8" x14ac:dyDescent="0.25">
      <c r="A95" s="219">
        <v>94</v>
      </c>
      <c r="B95" s="219">
        <v>20203141031</v>
      </c>
      <c r="C95" s="219" t="s">
        <v>507</v>
      </c>
      <c r="D95" s="219" t="s">
        <v>156</v>
      </c>
      <c r="E95" s="219" t="s">
        <v>1102</v>
      </c>
      <c r="F95" s="219">
        <v>13512781924</v>
      </c>
      <c r="G95" s="219" t="s">
        <v>1103</v>
      </c>
      <c r="H95" s="219" t="s">
        <v>509</v>
      </c>
      <c r="I95" s="219" t="s">
        <v>45</v>
      </c>
      <c r="J95" s="219">
        <v>0</v>
      </c>
      <c r="K95" s="219">
        <v>0</v>
      </c>
      <c r="L95" s="208">
        <v>0</v>
      </c>
      <c r="M95" s="208">
        <v>0</v>
      </c>
      <c r="N95" s="219">
        <v>0</v>
      </c>
      <c r="O95" s="219">
        <v>0</v>
      </c>
      <c r="P95" s="219">
        <v>0</v>
      </c>
      <c r="Q95" s="219" t="s">
        <v>148</v>
      </c>
      <c r="R95" s="219">
        <v>0</v>
      </c>
      <c r="S95" s="219">
        <v>0</v>
      </c>
      <c r="T95" s="219">
        <v>0</v>
      </c>
      <c r="U95" s="219">
        <v>0</v>
      </c>
      <c r="V95" s="219">
        <v>7</v>
      </c>
      <c r="W95" s="219" t="s">
        <v>1104</v>
      </c>
      <c r="X95" s="208">
        <v>5</v>
      </c>
      <c r="Y95" s="208" t="s">
        <v>1105</v>
      </c>
      <c r="Z95" s="208">
        <v>5</v>
      </c>
      <c r="AA95" s="208" t="s">
        <v>1105</v>
      </c>
      <c r="AB95" s="219">
        <v>0</v>
      </c>
      <c r="AC95" s="219">
        <v>0</v>
      </c>
      <c r="AD95" s="208">
        <v>0</v>
      </c>
      <c r="AE95" s="208">
        <v>0</v>
      </c>
      <c r="AF95" s="208">
        <v>0</v>
      </c>
      <c r="AG95" s="208">
        <v>0</v>
      </c>
      <c r="AH95" s="226">
        <v>7</v>
      </c>
      <c r="AI95" s="12">
        <f>L95+P95+X95+AD95</f>
        <v>5</v>
      </c>
      <c r="AJ95" s="12">
        <f t="shared" si="6"/>
        <v>5</v>
      </c>
      <c r="AK95" s="207"/>
      <c r="AL95" s="219" t="s">
        <v>51</v>
      </c>
      <c r="AM95" s="219" t="s">
        <v>50</v>
      </c>
      <c r="AN95" s="227" t="s">
        <v>176</v>
      </c>
    </row>
    <row r="96" spans="1:40" ht="100.8" x14ac:dyDescent="0.25">
      <c r="A96" s="219">
        <v>95</v>
      </c>
      <c r="B96" s="219">
        <v>20213141040</v>
      </c>
      <c r="C96" s="219" t="s">
        <v>507</v>
      </c>
      <c r="D96" s="219" t="s">
        <v>632</v>
      </c>
      <c r="E96" s="219" t="s">
        <v>1106</v>
      </c>
      <c r="F96" s="219" t="s">
        <v>1107</v>
      </c>
      <c r="G96" s="219" t="s">
        <v>1108</v>
      </c>
      <c r="H96" s="219" t="s">
        <v>509</v>
      </c>
      <c r="I96" s="219" t="s">
        <v>45</v>
      </c>
      <c r="J96" s="219">
        <v>3.75</v>
      </c>
      <c r="K96" s="219" t="s">
        <v>1109</v>
      </c>
      <c r="L96" s="208">
        <f>J96</f>
        <v>3.75</v>
      </c>
      <c r="M96" s="208" t="s">
        <v>1109</v>
      </c>
      <c r="N96" s="219">
        <f>L96</f>
        <v>3.75</v>
      </c>
      <c r="O96" s="219" t="s">
        <v>1109</v>
      </c>
      <c r="P96" s="219">
        <v>0</v>
      </c>
      <c r="Q96" s="219" t="s">
        <v>250</v>
      </c>
      <c r="R96" s="219">
        <f>R97</f>
        <v>0</v>
      </c>
      <c r="S96" s="219"/>
      <c r="T96" s="219"/>
      <c r="U96" s="219"/>
      <c r="V96" s="219">
        <v>0.4</v>
      </c>
      <c r="W96" s="219" t="s">
        <v>1110</v>
      </c>
      <c r="X96" s="208">
        <f>V96</f>
        <v>0.4</v>
      </c>
      <c r="Y96" s="208" t="s">
        <v>1110</v>
      </c>
      <c r="Z96" s="208">
        <f>X96</f>
        <v>0.4</v>
      </c>
      <c r="AA96" s="208" t="s">
        <v>1110</v>
      </c>
      <c r="AB96" s="219">
        <v>0.8</v>
      </c>
      <c r="AC96" s="219" t="s">
        <v>1111</v>
      </c>
      <c r="AD96" s="208">
        <f>AB96</f>
        <v>0.8</v>
      </c>
      <c r="AE96" s="208" t="s">
        <v>1111</v>
      </c>
      <c r="AF96" s="208">
        <v>0.8</v>
      </c>
      <c r="AG96" s="208" t="s">
        <v>1111</v>
      </c>
      <c r="AH96" s="226">
        <f>J96+P96+V96+AB96</f>
        <v>4.95</v>
      </c>
      <c r="AI96" s="12">
        <f>L96+R96+X96+AD96</f>
        <v>4.95</v>
      </c>
      <c r="AJ96" s="12">
        <f t="shared" si="6"/>
        <v>4.95</v>
      </c>
      <c r="AK96" s="207"/>
      <c r="AL96" s="219" t="s">
        <v>61</v>
      </c>
      <c r="AM96" s="219" t="s">
        <v>253</v>
      </c>
      <c r="AN96" s="227" t="s">
        <v>176</v>
      </c>
    </row>
    <row r="97" spans="1:40" ht="172.8" x14ac:dyDescent="0.25">
      <c r="A97" s="219">
        <v>96</v>
      </c>
      <c r="B97" s="219">
        <v>20213141026</v>
      </c>
      <c r="C97" s="219" t="s">
        <v>507</v>
      </c>
      <c r="D97" s="219" t="s">
        <v>88</v>
      </c>
      <c r="E97" s="219" t="s">
        <v>1112</v>
      </c>
      <c r="F97" s="219">
        <v>15999780866</v>
      </c>
      <c r="G97" s="219" t="s">
        <v>1002</v>
      </c>
      <c r="H97" s="219" t="s">
        <v>509</v>
      </c>
      <c r="I97" s="219" t="s">
        <v>45</v>
      </c>
      <c r="J97" s="219">
        <v>4.05</v>
      </c>
      <c r="K97" s="219" t="s">
        <v>1113</v>
      </c>
      <c r="L97" s="208">
        <v>4.05</v>
      </c>
      <c r="M97" s="208" t="s">
        <v>1113</v>
      </c>
      <c r="N97" s="219">
        <v>3.25</v>
      </c>
      <c r="O97" s="219" t="s">
        <v>1114</v>
      </c>
      <c r="P97" s="219">
        <v>0</v>
      </c>
      <c r="Q97" s="219">
        <v>0</v>
      </c>
      <c r="R97" s="219">
        <v>0</v>
      </c>
      <c r="S97" s="219">
        <v>0</v>
      </c>
      <c r="T97" s="219"/>
      <c r="U97" s="219"/>
      <c r="V97" s="219">
        <v>30.6</v>
      </c>
      <c r="W97" s="219" t="s">
        <v>1115</v>
      </c>
      <c r="X97" s="208">
        <v>0.6</v>
      </c>
      <c r="Y97" s="208" t="s">
        <v>1116</v>
      </c>
      <c r="Z97" s="208">
        <v>1.6</v>
      </c>
      <c r="AA97" s="208" t="s">
        <v>1117</v>
      </c>
      <c r="AB97" s="219">
        <v>1.2</v>
      </c>
      <c r="AC97" s="219" t="s">
        <v>1118</v>
      </c>
      <c r="AD97" s="208">
        <v>1</v>
      </c>
      <c r="AE97" s="208" t="s">
        <v>1119</v>
      </c>
      <c r="AF97" s="208"/>
      <c r="AG97" s="208"/>
      <c r="AH97" s="226">
        <v>35.85</v>
      </c>
      <c r="AI97" s="12">
        <v>5.65</v>
      </c>
      <c r="AJ97" s="12">
        <f t="shared" si="6"/>
        <v>4.8499999999999996</v>
      </c>
      <c r="AK97" s="207"/>
      <c r="AL97" s="219" t="s">
        <v>96</v>
      </c>
      <c r="AM97" s="219" t="s">
        <v>97</v>
      </c>
      <c r="AN97" s="227" t="s">
        <v>176</v>
      </c>
    </row>
    <row r="98" spans="1:40" ht="144" x14ac:dyDescent="0.25">
      <c r="A98" s="219">
        <v>97</v>
      </c>
      <c r="B98" s="219">
        <v>20213164075</v>
      </c>
      <c r="C98" s="219" t="s">
        <v>515</v>
      </c>
      <c r="D98" s="219" t="s">
        <v>110</v>
      </c>
      <c r="E98" s="219" t="s">
        <v>1120</v>
      </c>
      <c r="F98" s="219">
        <v>13824755953</v>
      </c>
      <c r="G98" s="219" t="s">
        <v>1121</v>
      </c>
      <c r="H98" s="219" t="s">
        <v>509</v>
      </c>
      <c r="I98" s="219" t="s">
        <v>45</v>
      </c>
      <c r="J98" s="219">
        <v>3.25</v>
      </c>
      <c r="K98" s="219" t="s">
        <v>1122</v>
      </c>
      <c r="L98" s="208">
        <v>3.05</v>
      </c>
      <c r="M98" s="219" t="s">
        <v>1123</v>
      </c>
      <c r="N98" s="219">
        <v>3.05</v>
      </c>
      <c r="O98" s="219" t="s">
        <v>1123</v>
      </c>
      <c r="P98" s="219">
        <v>0</v>
      </c>
      <c r="Q98" s="219" t="s">
        <v>148</v>
      </c>
      <c r="R98" s="219">
        <v>0</v>
      </c>
      <c r="S98" s="219" t="s">
        <v>148</v>
      </c>
      <c r="T98" s="219">
        <v>0</v>
      </c>
      <c r="U98" s="219" t="s">
        <v>148</v>
      </c>
      <c r="V98" s="219">
        <v>0.6</v>
      </c>
      <c r="W98" s="219" t="s">
        <v>1124</v>
      </c>
      <c r="X98" s="208">
        <v>0.6</v>
      </c>
      <c r="Y98" s="208" t="s">
        <v>1124</v>
      </c>
      <c r="Z98" s="208">
        <v>0.6</v>
      </c>
      <c r="AA98" s="208" t="s">
        <v>1124</v>
      </c>
      <c r="AB98" s="219">
        <v>1.5</v>
      </c>
      <c r="AC98" s="219" t="s">
        <v>1125</v>
      </c>
      <c r="AD98" s="208">
        <v>1.2</v>
      </c>
      <c r="AE98" s="219" t="s">
        <v>1126</v>
      </c>
      <c r="AF98" s="208">
        <v>1.2</v>
      </c>
      <c r="AG98" s="219" t="s">
        <v>1126</v>
      </c>
      <c r="AH98" s="226">
        <v>5.35</v>
      </c>
      <c r="AI98" s="12">
        <v>4.8499999999999996</v>
      </c>
      <c r="AJ98" s="12">
        <f t="shared" si="6"/>
        <v>4.8499999999999996</v>
      </c>
      <c r="AK98" s="207"/>
      <c r="AL98" s="219" t="s">
        <v>487</v>
      </c>
      <c r="AM98" s="219" t="s">
        <v>488</v>
      </c>
      <c r="AN98" s="227" t="s">
        <v>176</v>
      </c>
    </row>
    <row r="99" spans="1:40" ht="86.4" x14ac:dyDescent="0.25">
      <c r="A99" s="219">
        <v>98</v>
      </c>
      <c r="B99" s="219">
        <v>20213141085</v>
      </c>
      <c r="C99" s="219" t="s">
        <v>507</v>
      </c>
      <c r="D99" s="219" t="s">
        <v>632</v>
      </c>
      <c r="E99" s="219" t="s">
        <v>1127</v>
      </c>
      <c r="F99" s="219" t="s">
        <v>1128</v>
      </c>
      <c r="G99" s="219" t="s">
        <v>449</v>
      </c>
      <c r="H99" s="219" t="s">
        <v>509</v>
      </c>
      <c r="I99" s="219" t="s">
        <v>45</v>
      </c>
      <c r="J99" s="219">
        <v>4.1500000000000004</v>
      </c>
      <c r="K99" s="219" t="s">
        <v>1129</v>
      </c>
      <c r="L99" s="208">
        <f>J99</f>
        <v>4.1500000000000004</v>
      </c>
      <c r="M99" s="208" t="s">
        <v>1129</v>
      </c>
      <c r="N99" s="219">
        <f>L99</f>
        <v>4.1500000000000004</v>
      </c>
      <c r="O99" s="219" t="s">
        <v>1129</v>
      </c>
      <c r="P99" s="219">
        <v>0</v>
      </c>
      <c r="Q99" s="219" t="s">
        <v>250</v>
      </c>
      <c r="R99" s="219">
        <f>R100</f>
        <v>0</v>
      </c>
      <c r="S99" s="219"/>
      <c r="T99" s="219"/>
      <c r="U99" s="219"/>
      <c r="V99" s="219">
        <v>0.2</v>
      </c>
      <c r="W99" s="219" t="s">
        <v>1130</v>
      </c>
      <c r="X99" s="208">
        <f>V99</f>
        <v>0.2</v>
      </c>
      <c r="Y99" s="208" t="s">
        <v>1130</v>
      </c>
      <c r="Z99" s="208">
        <f>X99</f>
        <v>0.2</v>
      </c>
      <c r="AA99" s="208" t="s">
        <v>1130</v>
      </c>
      <c r="AB99" s="219">
        <v>0.4</v>
      </c>
      <c r="AC99" s="219" t="s">
        <v>1131</v>
      </c>
      <c r="AD99" s="208">
        <f>AB99</f>
        <v>0.4</v>
      </c>
      <c r="AE99" s="208" t="s">
        <v>1131</v>
      </c>
      <c r="AF99" s="208">
        <v>0.4</v>
      </c>
      <c r="AG99" s="208" t="s">
        <v>1131</v>
      </c>
      <c r="AH99" s="226">
        <f>J99+P99+V99+AB99</f>
        <v>4.7500000000000009</v>
      </c>
      <c r="AI99" s="12">
        <f>L99+R99+X99+AD99</f>
        <v>4.7500000000000009</v>
      </c>
      <c r="AJ99" s="12">
        <f t="shared" si="6"/>
        <v>4.7500000000000009</v>
      </c>
      <c r="AK99" s="207"/>
      <c r="AL99" s="219" t="s">
        <v>61</v>
      </c>
      <c r="AM99" s="219" t="s">
        <v>253</v>
      </c>
      <c r="AN99" s="227" t="s">
        <v>176</v>
      </c>
    </row>
    <row r="100" spans="1:40" ht="28.8" x14ac:dyDescent="0.25">
      <c r="A100" s="219">
        <v>99</v>
      </c>
      <c r="B100" s="219">
        <v>20213164063</v>
      </c>
      <c r="C100" s="219" t="s">
        <v>515</v>
      </c>
      <c r="D100" s="219" t="s">
        <v>156</v>
      </c>
      <c r="E100" s="219" t="s">
        <v>1132</v>
      </c>
      <c r="F100" s="219">
        <v>13250185149</v>
      </c>
      <c r="G100" s="219" t="s">
        <v>1133</v>
      </c>
      <c r="H100" s="219" t="s">
        <v>509</v>
      </c>
      <c r="I100" s="219" t="s">
        <v>45</v>
      </c>
      <c r="J100" s="219">
        <v>0.75</v>
      </c>
      <c r="K100" s="219" t="s">
        <v>1134</v>
      </c>
      <c r="L100" s="208">
        <v>0.75</v>
      </c>
      <c r="M100" s="208" t="s">
        <v>1134</v>
      </c>
      <c r="N100" s="219">
        <v>0.75</v>
      </c>
      <c r="O100" s="219" t="s">
        <v>1134</v>
      </c>
      <c r="P100" s="219">
        <v>0</v>
      </c>
      <c r="Q100" s="219" t="s">
        <v>148</v>
      </c>
      <c r="R100" s="219">
        <v>0</v>
      </c>
      <c r="S100" s="219">
        <v>0</v>
      </c>
      <c r="T100" s="219">
        <v>0</v>
      </c>
      <c r="U100" s="219">
        <v>0</v>
      </c>
      <c r="V100" s="219">
        <v>4</v>
      </c>
      <c r="W100" s="219" t="s">
        <v>1135</v>
      </c>
      <c r="X100" s="208">
        <v>4</v>
      </c>
      <c r="Y100" s="208" t="s">
        <v>1135</v>
      </c>
      <c r="Z100" s="208">
        <v>4</v>
      </c>
      <c r="AA100" s="208" t="s">
        <v>1135</v>
      </c>
      <c r="AB100" s="219">
        <v>0</v>
      </c>
      <c r="AC100" s="219">
        <v>0</v>
      </c>
      <c r="AD100" s="208">
        <v>0</v>
      </c>
      <c r="AE100" s="208">
        <v>0</v>
      </c>
      <c r="AF100" s="208">
        <v>0</v>
      </c>
      <c r="AG100" s="208">
        <v>0</v>
      </c>
      <c r="AH100" s="226">
        <v>4.75</v>
      </c>
      <c r="AI100" s="12">
        <f>L100+P100+X100+AD100</f>
        <v>4.75</v>
      </c>
      <c r="AJ100" s="12">
        <f t="shared" si="6"/>
        <v>4.75</v>
      </c>
      <c r="AK100" s="207"/>
      <c r="AL100" s="219" t="s">
        <v>51</v>
      </c>
      <c r="AM100" s="219" t="s">
        <v>50</v>
      </c>
      <c r="AN100" s="227" t="s">
        <v>176</v>
      </c>
    </row>
    <row r="101" spans="1:40" ht="100.8" x14ac:dyDescent="0.25">
      <c r="A101" s="219">
        <v>100</v>
      </c>
      <c r="B101" s="219">
        <v>20213164092</v>
      </c>
      <c r="C101" s="219" t="s">
        <v>566</v>
      </c>
      <c r="D101" s="219" t="s">
        <v>70</v>
      </c>
      <c r="E101" s="219" t="s">
        <v>1136</v>
      </c>
      <c r="F101" s="219">
        <v>15839778072</v>
      </c>
      <c r="G101" s="219" t="s">
        <v>56</v>
      </c>
      <c r="H101" s="219" t="s">
        <v>509</v>
      </c>
      <c r="I101" s="219" t="s">
        <v>45</v>
      </c>
      <c r="J101" s="219">
        <v>1.95</v>
      </c>
      <c r="K101" s="219" t="s">
        <v>1137</v>
      </c>
      <c r="L101" s="208" t="s">
        <v>1138</v>
      </c>
      <c r="M101" s="208">
        <v>1.75</v>
      </c>
      <c r="N101" s="219"/>
      <c r="O101" s="219"/>
      <c r="P101" s="219">
        <v>0</v>
      </c>
      <c r="Q101" s="219"/>
      <c r="R101" s="219"/>
      <c r="S101" s="219"/>
      <c r="T101" s="219"/>
      <c r="U101" s="219"/>
      <c r="V101" s="219">
        <v>1.2</v>
      </c>
      <c r="W101" s="219" t="s">
        <v>1139</v>
      </c>
      <c r="X101" s="208"/>
      <c r="Y101" s="208"/>
      <c r="Z101" s="208"/>
      <c r="AA101" s="208"/>
      <c r="AB101" s="219">
        <v>2</v>
      </c>
      <c r="AC101" s="219" t="s">
        <v>1140</v>
      </c>
      <c r="AD101" s="208" t="s">
        <v>1141</v>
      </c>
      <c r="AE101" s="208">
        <v>1.8</v>
      </c>
      <c r="AF101" s="208"/>
      <c r="AG101" s="208"/>
      <c r="AH101" s="226">
        <v>5.15</v>
      </c>
      <c r="AI101" s="12">
        <v>4.75</v>
      </c>
      <c r="AJ101" s="12">
        <v>4.75</v>
      </c>
      <c r="AK101" s="207"/>
      <c r="AL101" s="219" t="s">
        <v>97</v>
      </c>
      <c r="AM101" s="219" t="s">
        <v>78</v>
      </c>
      <c r="AN101" s="227" t="s">
        <v>176</v>
      </c>
    </row>
    <row r="102" spans="1:40" ht="187.2" x14ac:dyDescent="0.25">
      <c r="A102" s="219">
        <v>101</v>
      </c>
      <c r="B102" s="219">
        <v>20213164097</v>
      </c>
      <c r="C102" s="219" t="s">
        <v>515</v>
      </c>
      <c r="D102" s="219" t="s">
        <v>632</v>
      </c>
      <c r="E102" s="219" t="s">
        <v>1142</v>
      </c>
      <c r="F102" s="219" t="s">
        <v>1143</v>
      </c>
      <c r="G102" s="219" t="s">
        <v>426</v>
      </c>
      <c r="H102" s="219" t="s">
        <v>509</v>
      </c>
      <c r="I102" s="219" t="s">
        <v>45</v>
      </c>
      <c r="J102" s="219">
        <v>3.8</v>
      </c>
      <c r="K102" s="219" t="s">
        <v>1144</v>
      </c>
      <c r="L102" s="208">
        <f>J102-0.4</f>
        <v>3.4</v>
      </c>
      <c r="M102" s="208" t="s">
        <v>1145</v>
      </c>
      <c r="N102" s="219">
        <f>L102</f>
        <v>3.4</v>
      </c>
      <c r="O102" s="219" t="s">
        <v>1146</v>
      </c>
      <c r="P102" s="219">
        <v>0</v>
      </c>
      <c r="Q102" s="219" t="s">
        <v>250</v>
      </c>
      <c r="R102" s="219">
        <f>R103</f>
        <v>0</v>
      </c>
      <c r="S102" s="219"/>
      <c r="T102" s="219"/>
      <c r="U102" s="219"/>
      <c r="V102" s="219">
        <v>0.4</v>
      </c>
      <c r="W102" s="219" t="s">
        <v>1147</v>
      </c>
      <c r="X102" s="208">
        <f>V102</f>
        <v>0.4</v>
      </c>
      <c r="Y102" s="208" t="s">
        <v>1147</v>
      </c>
      <c r="Z102" s="208">
        <f>X102</f>
        <v>0.4</v>
      </c>
      <c r="AA102" s="208" t="s">
        <v>1147</v>
      </c>
      <c r="AB102" s="219">
        <v>0.8</v>
      </c>
      <c r="AC102" s="219" t="s">
        <v>1148</v>
      </c>
      <c r="AD102" s="208">
        <f>AB102</f>
        <v>0.8</v>
      </c>
      <c r="AE102" s="208" t="s">
        <v>1148</v>
      </c>
      <c r="AF102" s="208">
        <v>0.9</v>
      </c>
      <c r="AG102" s="208" t="s">
        <v>1149</v>
      </c>
      <c r="AH102" s="226">
        <f>J102+P102+V102+AB102</f>
        <v>5</v>
      </c>
      <c r="AI102" s="12">
        <f>L102+R102+X102+AD102</f>
        <v>4.5999999999999996</v>
      </c>
      <c r="AJ102" s="12">
        <f>N102+Z102+AF102</f>
        <v>4.7</v>
      </c>
      <c r="AK102" s="207"/>
      <c r="AL102" s="219" t="s">
        <v>61</v>
      </c>
      <c r="AM102" s="219" t="s">
        <v>253</v>
      </c>
      <c r="AN102" s="227" t="s">
        <v>176</v>
      </c>
    </row>
    <row r="103" spans="1:40" ht="115.2" x14ac:dyDescent="0.25">
      <c r="A103" s="219">
        <v>102</v>
      </c>
      <c r="B103" s="219">
        <v>20213164018</v>
      </c>
      <c r="C103" s="219" t="s">
        <v>566</v>
      </c>
      <c r="D103" s="219" t="s">
        <v>70</v>
      </c>
      <c r="E103" s="219" t="s">
        <v>1150</v>
      </c>
      <c r="F103" s="219">
        <v>16676712509</v>
      </c>
      <c r="G103" s="219" t="s">
        <v>56</v>
      </c>
      <c r="H103" s="219" t="s">
        <v>509</v>
      </c>
      <c r="I103" s="219" t="s">
        <v>45</v>
      </c>
      <c r="J103" s="219">
        <v>1.75</v>
      </c>
      <c r="K103" s="219" t="s">
        <v>1151</v>
      </c>
      <c r="L103" s="208"/>
      <c r="M103" s="208"/>
      <c r="N103" s="219"/>
      <c r="O103" s="219"/>
      <c r="P103" s="219">
        <v>0</v>
      </c>
      <c r="Q103" s="219"/>
      <c r="R103" s="219"/>
      <c r="S103" s="219"/>
      <c r="T103" s="219"/>
      <c r="U103" s="219"/>
      <c r="V103" s="219">
        <v>1</v>
      </c>
      <c r="W103" s="219" t="s">
        <v>1152</v>
      </c>
      <c r="X103" s="208"/>
      <c r="Y103" s="208"/>
      <c r="Z103" s="208"/>
      <c r="AA103" s="208">
        <v>1.2</v>
      </c>
      <c r="AB103" s="219">
        <v>2</v>
      </c>
      <c r="AC103" s="219" t="s">
        <v>1153</v>
      </c>
      <c r="AD103" s="208" t="s">
        <v>1154</v>
      </c>
      <c r="AE103" s="208">
        <v>1.8</v>
      </c>
      <c r="AF103" s="208"/>
      <c r="AG103" s="208"/>
      <c r="AH103" s="226">
        <v>4.75</v>
      </c>
      <c r="AI103" s="12">
        <v>4.55</v>
      </c>
      <c r="AJ103" s="12">
        <v>4.55</v>
      </c>
      <c r="AK103" s="207"/>
      <c r="AL103" s="219" t="s">
        <v>97</v>
      </c>
      <c r="AM103" s="219" t="s">
        <v>78</v>
      </c>
      <c r="AN103" s="227" t="s">
        <v>176</v>
      </c>
    </row>
    <row r="104" spans="1:40" ht="172.8" x14ac:dyDescent="0.25">
      <c r="A104" s="219">
        <v>103</v>
      </c>
      <c r="B104" s="219">
        <v>20213164049</v>
      </c>
      <c r="C104" s="219" t="s">
        <v>566</v>
      </c>
      <c r="D104" s="219" t="s">
        <v>41</v>
      </c>
      <c r="E104" s="219" t="s">
        <v>1155</v>
      </c>
      <c r="F104" s="219">
        <v>15119659757</v>
      </c>
      <c r="G104" s="219" t="s">
        <v>357</v>
      </c>
      <c r="H104" s="219" t="s">
        <v>509</v>
      </c>
      <c r="I104" s="219" t="s">
        <v>45</v>
      </c>
      <c r="J104" s="219">
        <v>2.25</v>
      </c>
      <c r="K104" s="219" t="s">
        <v>1156</v>
      </c>
      <c r="L104" s="208">
        <v>1.25</v>
      </c>
      <c r="M104" s="208" t="s">
        <v>1157</v>
      </c>
      <c r="N104" s="219">
        <v>1.25</v>
      </c>
      <c r="O104" s="219" t="s">
        <v>1158</v>
      </c>
      <c r="P104" s="219"/>
      <c r="Q104" s="219"/>
      <c r="R104" s="219"/>
      <c r="S104" s="219"/>
      <c r="T104" s="219"/>
      <c r="U104" s="219"/>
      <c r="V104" s="219">
        <v>1.2</v>
      </c>
      <c r="W104" s="219" t="s">
        <v>1159</v>
      </c>
      <c r="X104" s="208">
        <v>1.4</v>
      </c>
      <c r="Y104" s="208" t="s">
        <v>1160</v>
      </c>
      <c r="Z104" s="208">
        <v>1.4</v>
      </c>
      <c r="AA104" s="208" t="s">
        <v>1160</v>
      </c>
      <c r="AB104" s="219">
        <v>1.9</v>
      </c>
      <c r="AC104" s="219" t="s">
        <v>1161</v>
      </c>
      <c r="AD104" s="208" t="s">
        <v>1162</v>
      </c>
      <c r="AE104" s="208" t="s">
        <v>1163</v>
      </c>
      <c r="AF104" s="208">
        <v>1.9</v>
      </c>
      <c r="AG104" s="208" t="s">
        <v>1163</v>
      </c>
      <c r="AH104" s="226">
        <f>AB104+V104+J104</f>
        <v>5.35</v>
      </c>
      <c r="AI104" s="12">
        <f>L104+X104+AF104</f>
        <v>4.55</v>
      </c>
      <c r="AJ104" s="12">
        <f t="shared" ref="AJ104:AJ110" si="7">N104+Z104+AF104</f>
        <v>4.55</v>
      </c>
      <c r="AK104" s="207"/>
      <c r="AL104" s="219" t="s">
        <v>573</v>
      </c>
      <c r="AM104" s="219" t="s">
        <v>51</v>
      </c>
      <c r="AN104" s="227" t="s">
        <v>176</v>
      </c>
    </row>
    <row r="105" spans="1:40" ht="129.6" x14ac:dyDescent="0.25">
      <c r="A105" s="219">
        <v>104</v>
      </c>
      <c r="B105" s="219">
        <v>20213141028</v>
      </c>
      <c r="C105" s="219" t="s">
        <v>507</v>
      </c>
      <c r="D105" s="219" t="s">
        <v>156</v>
      </c>
      <c r="E105" s="219" t="s">
        <v>1164</v>
      </c>
      <c r="F105" s="219">
        <v>13249089366</v>
      </c>
      <c r="G105" s="219" t="s">
        <v>299</v>
      </c>
      <c r="H105" s="219" t="s">
        <v>509</v>
      </c>
      <c r="I105" s="219" t="s">
        <v>45</v>
      </c>
      <c r="J105" s="219">
        <v>3.5</v>
      </c>
      <c r="K105" s="219" t="s">
        <v>1165</v>
      </c>
      <c r="L105" s="208">
        <v>3.5</v>
      </c>
      <c r="M105" s="208" t="s">
        <v>1165</v>
      </c>
      <c r="N105" s="219">
        <v>3.3</v>
      </c>
      <c r="O105" s="219" t="s">
        <v>1166</v>
      </c>
      <c r="P105" s="219">
        <v>0</v>
      </c>
      <c r="Q105" s="219" t="s">
        <v>148</v>
      </c>
      <c r="R105" s="219">
        <v>0</v>
      </c>
      <c r="S105" s="219">
        <v>0</v>
      </c>
      <c r="T105" s="219">
        <v>0</v>
      </c>
      <c r="U105" s="219">
        <v>0</v>
      </c>
      <c r="V105" s="219">
        <v>5.6</v>
      </c>
      <c r="W105" s="219" t="s">
        <v>1167</v>
      </c>
      <c r="X105" s="208">
        <v>0.6</v>
      </c>
      <c r="Y105" s="208" t="s">
        <v>1168</v>
      </c>
      <c r="Z105" s="208">
        <v>0.6</v>
      </c>
      <c r="AA105" s="208" t="s">
        <v>1169</v>
      </c>
      <c r="AB105" s="219">
        <v>0.6</v>
      </c>
      <c r="AC105" s="219" t="s">
        <v>1170</v>
      </c>
      <c r="AD105" s="208">
        <v>0.6</v>
      </c>
      <c r="AE105" s="208" t="s">
        <v>1170</v>
      </c>
      <c r="AF105" s="208">
        <v>0.6</v>
      </c>
      <c r="AG105" s="208" t="s">
        <v>1170</v>
      </c>
      <c r="AH105" s="226">
        <f>J105+N105+V105+AB105</f>
        <v>12.999999999999998</v>
      </c>
      <c r="AI105" s="12">
        <f>L105+P105+X105+AD105</f>
        <v>4.6999999999999993</v>
      </c>
      <c r="AJ105" s="12">
        <f t="shared" si="7"/>
        <v>4.5</v>
      </c>
      <c r="AK105" s="207"/>
      <c r="AL105" s="219" t="s">
        <v>51</v>
      </c>
      <c r="AM105" s="219" t="s">
        <v>50</v>
      </c>
      <c r="AN105" s="227" t="s">
        <v>176</v>
      </c>
    </row>
    <row r="106" spans="1:40" ht="230.4" x14ac:dyDescent="0.25">
      <c r="A106" s="219">
        <v>105</v>
      </c>
      <c r="B106" s="219">
        <v>20213164045</v>
      </c>
      <c r="C106" s="219" t="s">
        <v>515</v>
      </c>
      <c r="D106" s="219" t="s">
        <v>88</v>
      </c>
      <c r="E106" s="219" t="s">
        <v>1171</v>
      </c>
      <c r="F106" s="219">
        <v>15711998592</v>
      </c>
      <c r="G106" s="219" t="s">
        <v>90</v>
      </c>
      <c r="H106" s="219" t="s">
        <v>509</v>
      </c>
      <c r="I106" s="219" t="s">
        <v>45</v>
      </c>
      <c r="J106" s="219">
        <v>1.65</v>
      </c>
      <c r="K106" s="219" t="s">
        <v>1172</v>
      </c>
      <c r="L106" s="208">
        <v>1.25</v>
      </c>
      <c r="M106" s="208" t="s">
        <v>1172</v>
      </c>
      <c r="N106" s="219">
        <v>1.25</v>
      </c>
      <c r="O106" s="219" t="s">
        <v>1172</v>
      </c>
      <c r="P106" s="219">
        <v>0</v>
      </c>
      <c r="Q106" s="219">
        <v>0</v>
      </c>
      <c r="R106" s="219">
        <v>0</v>
      </c>
      <c r="S106" s="219">
        <v>0</v>
      </c>
      <c r="T106" s="219"/>
      <c r="U106" s="219"/>
      <c r="V106" s="219">
        <v>0.4</v>
      </c>
      <c r="W106" s="219" t="s">
        <v>1173</v>
      </c>
      <c r="X106" s="208">
        <v>0.4</v>
      </c>
      <c r="Y106" s="208" t="s">
        <v>1173</v>
      </c>
      <c r="Z106" s="208">
        <v>0.4</v>
      </c>
      <c r="AA106" s="208" t="s">
        <v>1173</v>
      </c>
      <c r="AB106" s="219">
        <v>3.1</v>
      </c>
      <c r="AC106" s="219" t="s">
        <v>1174</v>
      </c>
      <c r="AD106" s="208">
        <v>2.8</v>
      </c>
      <c r="AE106" s="208" t="s">
        <v>1175</v>
      </c>
      <c r="AF106" s="208">
        <v>2.8</v>
      </c>
      <c r="AG106" s="208" t="s">
        <v>1175</v>
      </c>
      <c r="AH106" s="226">
        <v>5.15</v>
      </c>
      <c r="AI106" s="12">
        <v>4.45</v>
      </c>
      <c r="AJ106" s="12">
        <f t="shared" si="7"/>
        <v>4.4499999999999993</v>
      </c>
      <c r="AK106" s="207" t="s">
        <v>1176</v>
      </c>
      <c r="AL106" s="219" t="s">
        <v>96</v>
      </c>
      <c r="AM106" s="219" t="s">
        <v>97</v>
      </c>
      <c r="AN106" s="227" t="s">
        <v>176</v>
      </c>
    </row>
    <row r="107" spans="1:40" ht="133.19999999999999" x14ac:dyDescent="0.25">
      <c r="A107" s="219">
        <v>106</v>
      </c>
      <c r="B107" s="219">
        <v>20213164047</v>
      </c>
      <c r="C107" s="219" t="s">
        <v>515</v>
      </c>
      <c r="D107" s="219" t="s">
        <v>110</v>
      </c>
      <c r="E107" s="219" t="s">
        <v>1177</v>
      </c>
      <c r="F107" s="219">
        <v>18813216282</v>
      </c>
      <c r="G107" s="219" t="s">
        <v>64</v>
      </c>
      <c r="H107" s="219" t="s">
        <v>509</v>
      </c>
      <c r="I107" s="219" t="s">
        <v>45</v>
      </c>
      <c r="J107" s="219">
        <v>3.45</v>
      </c>
      <c r="K107" s="219" t="s">
        <v>1178</v>
      </c>
      <c r="L107" s="208">
        <v>3.45</v>
      </c>
      <c r="M107" s="208" t="s">
        <v>1178</v>
      </c>
      <c r="N107" s="219">
        <v>3.25</v>
      </c>
      <c r="O107" s="219" t="s">
        <v>1179</v>
      </c>
      <c r="P107" s="219"/>
      <c r="Q107" s="219" t="s">
        <v>148</v>
      </c>
      <c r="R107" s="219"/>
      <c r="S107" s="219" t="s">
        <v>148</v>
      </c>
      <c r="T107" s="219"/>
      <c r="U107" s="219" t="s">
        <v>148</v>
      </c>
      <c r="V107" s="219">
        <v>0.4</v>
      </c>
      <c r="W107" s="219" t="s">
        <v>1180</v>
      </c>
      <c r="X107" s="208">
        <v>0.4</v>
      </c>
      <c r="Y107" s="208" t="s">
        <v>1180</v>
      </c>
      <c r="Z107" s="208">
        <v>0.4</v>
      </c>
      <c r="AA107" s="208" t="s">
        <v>1180</v>
      </c>
      <c r="AB107" s="219">
        <v>0.6</v>
      </c>
      <c r="AC107" s="219" t="s">
        <v>1181</v>
      </c>
      <c r="AD107" s="208">
        <v>0.6</v>
      </c>
      <c r="AE107" s="208" t="s">
        <v>1182</v>
      </c>
      <c r="AF107" s="208">
        <v>0.6</v>
      </c>
      <c r="AG107" s="208" t="s">
        <v>1183</v>
      </c>
      <c r="AH107" s="226">
        <v>4.45</v>
      </c>
      <c r="AI107" s="12">
        <v>4.45</v>
      </c>
      <c r="AJ107" s="12">
        <f t="shared" si="7"/>
        <v>4.25</v>
      </c>
      <c r="AK107" s="207"/>
      <c r="AL107" s="219" t="s">
        <v>487</v>
      </c>
      <c r="AM107" s="219" t="s">
        <v>488</v>
      </c>
      <c r="AN107" s="227" t="s">
        <v>176</v>
      </c>
    </row>
    <row r="108" spans="1:40" ht="230.4" x14ac:dyDescent="0.25">
      <c r="A108" s="219">
        <v>107</v>
      </c>
      <c r="B108" s="219">
        <v>20213141043</v>
      </c>
      <c r="C108" s="219" t="s">
        <v>507</v>
      </c>
      <c r="D108" s="219" t="s">
        <v>41</v>
      </c>
      <c r="E108" s="219" t="s">
        <v>1184</v>
      </c>
      <c r="F108" s="219">
        <v>15975083001</v>
      </c>
      <c r="G108" s="219" t="s">
        <v>332</v>
      </c>
      <c r="H108" s="219" t="s">
        <v>509</v>
      </c>
      <c r="I108" s="219" t="s">
        <v>45</v>
      </c>
      <c r="J108" s="219">
        <v>1.65</v>
      </c>
      <c r="K108" s="219" t="s">
        <v>1185</v>
      </c>
      <c r="L108" s="208">
        <v>1.25</v>
      </c>
      <c r="M108" s="208" t="s">
        <v>1186</v>
      </c>
      <c r="N108" s="219">
        <v>1.25</v>
      </c>
      <c r="O108" s="219" t="s">
        <v>1187</v>
      </c>
      <c r="P108" s="219"/>
      <c r="Q108" s="219"/>
      <c r="R108" s="219"/>
      <c r="S108" s="219"/>
      <c r="T108" s="219"/>
      <c r="U108" s="219"/>
      <c r="V108" s="219">
        <v>0.4</v>
      </c>
      <c r="W108" s="219" t="s">
        <v>1188</v>
      </c>
      <c r="X108" s="208">
        <v>0.4</v>
      </c>
      <c r="Y108" s="208" t="s">
        <v>1189</v>
      </c>
      <c r="Z108" s="208">
        <v>0.4</v>
      </c>
      <c r="AA108" s="208" t="s">
        <v>1189</v>
      </c>
      <c r="AB108" s="219">
        <v>2.5</v>
      </c>
      <c r="AC108" s="219" t="s">
        <v>1190</v>
      </c>
      <c r="AD108" s="208">
        <v>2.5</v>
      </c>
      <c r="AE108" s="208" t="s">
        <v>1190</v>
      </c>
      <c r="AF108" s="208">
        <v>2.5</v>
      </c>
      <c r="AG108" s="208" t="s">
        <v>1190</v>
      </c>
      <c r="AH108" s="226">
        <f>AB108+V108+J108</f>
        <v>4.55</v>
      </c>
      <c r="AI108" s="12">
        <f>L108+X108+AF108</f>
        <v>4.1500000000000004</v>
      </c>
      <c r="AJ108" s="12">
        <f t="shared" si="7"/>
        <v>4.1500000000000004</v>
      </c>
      <c r="AK108" s="207"/>
      <c r="AL108" s="219" t="s">
        <v>573</v>
      </c>
      <c r="AM108" s="219" t="s">
        <v>51</v>
      </c>
      <c r="AN108" s="227" t="s">
        <v>176</v>
      </c>
    </row>
    <row r="109" spans="1:40" ht="172.8" x14ac:dyDescent="0.25">
      <c r="A109" s="219">
        <v>108</v>
      </c>
      <c r="B109" s="219">
        <v>20213164027</v>
      </c>
      <c r="C109" s="219" t="s">
        <v>515</v>
      </c>
      <c r="D109" s="219" t="s">
        <v>88</v>
      </c>
      <c r="E109" s="219" t="s">
        <v>1191</v>
      </c>
      <c r="F109" s="219">
        <v>13326787617</v>
      </c>
      <c r="G109" s="219" t="s">
        <v>1192</v>
      </c>
      <c r="H109" s="219" t="s">
        <v>509</v>
      </c>
      <c r="I109" s="219" t="s">
        <v>45</v>
      </c>
      <c r="J109" s="219">
        <v>2.4500000000000002</v>
      </c>
      <c r="K109" s="219" t="s">
        <v>1193</v>
      </c>
      <c r="L109" s="208">
        <v>1.25</v>
      </c>
      <c r="M109" s="208" t="s">
        <v>1194</v>
      </c>
      <c r="N109" s="219">
        <v>1.25</v>
      </c>
      <c r="O109" s="219" t="s">
        <v>1194</v>
      </c>
      <c r="P109" s="219">
        <v>0</v>
      </c>
      <c r="Q109" s="219">
        <v>0</v>
      </c>
      <c r="R109" s="219">
        <v>0</v>
      </c>
      <c r="S109" s="219">
        <v>0</v>
      </c>
      <c r="T109" s="219">
        <v>0</v>
      </c>
      <c r="U109" s="219">
        <v>0</v>
      </c>
      <c r="V109" s="219">
        <v>0.6</v>
      </c>
      <c r="W109" s="219" t="s">
        <v>1195</v>
      </c>
      <c r="X109" s="208">
        <v>0.6</v>
      </c>
      <c r="Y109" s="208" t="s">
        <v>1196</v>
      </c>
      <c r="Z109" s="208">
        <v>0.6</v>
      </c>
      <c r="AA109" s="208" t="s">
        <v>1196</v>
      </c>
      <c r="AB109" s="219">
        <v>2.2999999999999998</v>
      </c>
      <c r="AC109" s="219" t="s">
        <v>1197</v>
      </c>
      <c r="AD109" s="208">
        <v>2.2999999999999998</v>
      </c>
      <c r="AE109" s="208" t="s">
        <v>1198</v>
      </c>
      <c r="AF109" s="208">
        <v>2.2000000000000002</v>
      </c>
      <c r="AG109" s="208" t="s">
        <v>1199</v>
      </c>
      <c r="AH109" s="226">
        <v>5.35</v>
      </c>
      <c r="AI109" s="12" t="s">
        <v>1200</v>
      </c>
      <c r="AJ109" s="12">
        <f t="shared" si="7"/>
        <v>4.0500000000000007</v>
      </c>
      <c r="AK109" s="207" t="s">
        <v>1201</v>
      </c>
      <c r="AL109" s="219" t="s">
        <v>96</v>
      </c>
      <c r="AM109" s="219" t="s">
        <v>97</v>
      </c>
      <c r="AN109" s="227" t="s">
        <v>176</v>
      </c>
    </row>
    <row r="110" spans="1:40" ht="57.6" x14ac:dyDescent="0.25">
      <c r="A110" s="219">
        <v>109</v>
      </c>
      <c r="B110" s="219">
        <v>20213164086</v>
      </c>
      <c r="C110" s="219" t="s">
        <v>515</v>
      </c>
      <c r="D110" s="219" t="s">
        <v>110</v>
      </c>
      <c r="E110" s="219" t="s">
        <v>1202</v>
      </c>
      <c r="F110" s="219">
        <v>13262022953</v>
      </c>
      <c r="G110" s="219" t="s">
        <v>1192</v>
      </c>
      <c r="H110" s="219" t="s">
        <v>509</v>
      </c>
      <c r="I110" s="219" t="s">
        <v>45</v>
      </c>
      <c r="J110" s="219">
        <v>3.4</v>
      </c>
      <c r="K110" s="219" t="s">
        <v>1203</v>
      </c>
      <c r="L110" s="208">
        <v>3.45</v>
      </c>
      <c r="M110" s="219" t="s">
        <v>1204</v>
      </c>
      <c r="N110" s="219">
        <v>3.45</v>
      </c>
      <c r="O110" s="219" t="s">
        <v>1204</v>
      </c>
      <c r="P110" s="219">
        <v>0</v>
      </c>
      <c r="Q110" s="219" t="s">
        <v>148</v>
      </c>
      <c r="R110" s="219">
        <v>0</v>
      </c>
      <c r="S110" s="219" t="s">
        <v>148</v>
      </c>
      <c r="T110" s="219">
        <v>0</v>
      </c>
      <c r="U110" s="219" t="s">
        <v>148</v>
      </c>
      <c r="V110" s="219">
        <v>0.4</v>
      </c>
      <c r="W110" s="219" t="s">
        <v>1205</v>
      </c>
      <c r="X110" s="208">
        <v>0.4</v>
      </c>
      <c r="Y110" s="219" t="s">
        <v>1205</v>
      </c>
      <c r="Z110" s="208">
        <v>0.4</v>
      </c>
      <c r="AA110" s="219" t="s">
        <v>1205</v>
      </c>
      <c r="AB110" s="219">
        <v>0.2</v>
      </c>
      <c r="AC110" s="219" t="s">
        <v>1206</v>
      </c>
      <c r="AD110" s="208">
        <v>0.2</v>
      </c>
      <c r="AE110" s="219" t="s">
        <v>1206</v>
      </c>
      <c r="AF110" s="208">
        <v>0.2</v>
      </c>
      <c r="AG110" s="219" t="s">
        <v>1206</v>
      </c>
      <c r="AH110" s="226">
        <v>4</v>
      </c>
      <c r="AI110" s="12">
        <v>4.05</v>
      </c>
      <c r="AJ110" s="12">
        <f t="shared" si="7"/>
        <v>4.05</v>
      </c>
      <c r="AK110" s="207"/>
      <c r="AL110" s="219" t="s">
        <v>487</v>
      </c>
      <c r="AM110" s="219" t="s">
        <v>488</v>
      </c>
      <c r="AN110" s="227" t="s">
        <v>176</v>
      </c>
    </row>
    <row r="111" spans="1:40" ht="201.6" x14ac:dyDescent="0.25">
      <c r="A111" s="219">
        <v>110</v>
      </c>
      <c r="B111" s="219">
        <v>20213164071</v>
      </c>
      <c r="C111" s="219" t="s">
        <v>515</v>
      </c>
      <c r="D111" s="219" t="s">
        <v>70</v>
      </c>
      <c r="E111" s="219" t="s">
        <v>1220</v>
      </c>
      <c r="F111" s="219">
        <v>15179755455</v>
      </c>
      <c r="G111" s="219" t="s">
        <v>357</v>
      </c>
      <c r="H111" s="219" t="s">
        <v>509</v>
      </c>
      <c r="I111" s="219" t="s">
        <v>45</v>
      </c>
      <c r="J111" s="219">
        <v>1.55</v>
      </c>
      <c r="K111" s="219" t="s">
        <v>1221</v>
      </c>
      <c r="L111" s="208" t="s">
        <v>324</v>
      </c>
      <c r="M111" s="208">
        <v>1.75</v>
      </c>
      <c r="N111" s="219"/>
      <c r="O111" s="219"/>
      <c r="P111" s="219">
        <v>0</v>
      </c>
      <c r="Q111" s="219"/>
      <c r="R111" s="219"/>
      <c r="S111" s="219"/>
      <c r="T111" s="219"/>
      <c r="U111" s="219"/>
      <c r="V111" s="219">
        <v>0.8</v>
      </c>
      <c r="W111" s="219" t="s">
        <v>1222</v>
      </c>
      <c r="X111" s="208" t="s">
        <v>1223</v>
      </c>
      <c r="Y111" s="208">
        <v>0.6</v>
      </c>
      <c r="Z111" s="208"/>
      <c r="AA111" s="208"/>
      <c r="AB111" s="219">
        <v>1.9</v>
      </c>
      <c r="AC111" s="219" t="s">
        <v>1224</v>
      </c>
      <c r="AD111" s="259" t="s">
        <v>3716</v>
      </c>
      <c r="AE111" s="208">
        <v>1.7</v>
      </c>
      <c r="AF111" s="208">
        <v>1.7</v>
      </c>
      <c r="AG111" s="260" t="s">
        <v>3717</v>
      </c>
      <c r="AH111" s="226">
        <v>4.25</v>
      </c>
      <c r="AI111" s="12">
        <v>3.75</v>
      </c>
      <c r="AJ111" s="12">
        <f>SUM(AE111,Y111,M111)</f>
        <v>4.05</v>
      </c>
      <c r="AK111" s="207"/>
      <c r="AL111" s="219" t="s">
        <v>97</v>
      </c>
      <c r="AM111" s="219" t="s">
        <v>78</v>
      </c>
      <c r="AN111" s="227" t="s">
        <v>176</v>
      </c>
    </row>
    <row r="112" spans="1:40" ht="144" x14ac:dyDescent="0.25">
      <c r="A112" s="219">
        <v>111</v>
      </c>
      <c r="B112" s="219">
        <v>20213164055</v>
      </c>
      <c r="C112" s="219" t="s">
        <v>515</v>
      </c>
      <c r="D112" s="219" t="s">
        <v>70</v>
      </c>
      <c r="E112" s="219" t="s">
        <v>1207</v>
      </c>
      <c r="F112" s="219">
        <v>13702432391</v>
      </c>
      <c r="G112" s="219" t="s">
        <v>326</v>
      </c>
      <c r="H112" s="219" t="s">
        <v>509</v>
      </c>
      <c r="I112" s="219" t="s">
        <v>45</v>
      </c>
      <c r="J112" s="219">
        <v>2.15</v>
      </c>
      <c r="K112" s="219" t="s">
        <v>1208</v>
      </c>
      <c r="L112" s="208" t="s">
        <v>324</v>
      </c>
      <c r="M112" s="208">
        <v>1.75</v>
      </c>
      <c r="N112" s="219"/>
      <c r="O112" s="219"/>
      <c r="P112" s="219">
        <v>0</v>
      </c>
      <c r="Q112" s="219"/>
      <c r="R112" s="219"/>
      <c r="S112" s="219"/>
      <c r="T112" s="219"/>
      <c r="U112" s="219"/>
      <c r="V112" s="219">
        <v>0.6</v>
      </c>
      <c r="W112" s="219" t="s">
        <v>1209</v>
      </c>
      <c r="X112" s="208"/>
      <c r="Y112" s="208"/>
      <c r="Z112" s="208"/>
      <c r="AA112" s="208"/>
      <c r="AB112" s="219">
        <v>1.5</v>
      </c>
      <c r="AC112" s="219" t="s">
        <v>1210</v>
      </c>
      <c r="AD112" s="208" t="s">
        <v>1211</v>
      </c>
      <c r="AE112" s="208">
        <v>1.5</v>
      </c>
      <c r="AF112" s="208"/>
      <c r="AG112" s="208"/>
      <c r="AH112" s="226">
        <v>4.25</v>
      </c>
      <c r="AI112" s="12">
        <v>3.85</v>
      </c>
      <c r="AJ112" s="12">
        <v>3.85</v>
      </c>
      <c r="AK112" s="207"/>
      <c r="AL112" s="219" t="s">
        <v>97</v>
      </c>
      <c r="AM112" s="219" t="s">
        <v>78</v>
      </c>
      <c r="AN112" s="227" t="s">
        <v>176</v>
      </c>
    </row>
    <row r="113" spans="1:40" ht="144" x14ac:dyDescent="0.25">
      <c r="A113" s="219">
        <v>112</v>
      </c>
      <c r="B113" s="219">
        <v>20213164033</v>
      </c>
      <c r="C113" s="219" t="s">
        <v>566</v>
      </c>
      <c r="D113" s="219" t="s">
        <v>88</v>
      </c>
      <c r="E113" s="219" t="s">
        <v>1212</v>
      </c>
      <c r="F113" s="219">
        <v>13690137877</v>
      </c>
      <c r="G113" s="219" t="s">
        <v>1213</v>
      </c>
      <c r="H113" s="219" t="s">
        <v>509</v>
      </c>
      <c r="I113" s="219" t="s">
        <v>45</v>
      </c>
      <c r="J113" s="219">
        <v>1.05</v>
      </c>
      <c r="K113" s="219" t="s">
        <v>1214</v>
      </c>
      <c r="L113" s="208">
        <v>1.05</v>
      </c>
      <c r="M113" s="208" t="s">
        <v>1214</v>
      </c>
      <c r="N113" s="219">
        <v>1.25</v>
      </c>
      <c r="O113" s="219" t="s">
        <v>1215</v>
      </c>
      <c r="P113" s="219">
        <v>0</v>
      </c>
      <c r="Q113" s="219">
        <v>0</v>
      </c>
      <c r="R113" s="219">
        <v>0</v>
      </c>
      <c r="S113" s="219">
        <v>0</v>
      </c>
      <c r="T113" s="219"/>
      <c r="U113" s="219"/>
      <c r="V113" s="219">
        <v>0.8</v>
      </c>
      <c r="W113" s="219" t="s">
        <v>1216</v>
      </c>
      <c r="X113" s="208">
        <v>0.8</v>
      </c>
      <c r="Y113" s="208" t="s">
        <v>1216</v>
      </c>
      <c r="Z113" s="208">
        <v>0.8</v>
      </c>
      <c r="AA113" s="208" t="s">
        <v>1216</v>
      </c>
      <c r="AB113" s="219">
        <v>2.4</v>
      </c>
      <c r="AC113" s="219" t="s">
        <v>1217</v>
      </c>
      <c r="AD113" s="208">
        <v>2.4</v>
      </c>
      <c r="AE113" s="208" t="s">
        <v>1217</v>
      </c>
      <c r="AF113" s="208">
        <v>1.8</v>
      </c>
      <c r="AG113" s="208" t="s">
        <v>1218</v>
      </c>
      <c r="AH113" s="226">
        <v>4.25</v>
      </c>
      <c r="AI113" s="12">
        <v>4.05</v>
      </c>
      <c r="AJ113" s="12">
        <f>N113+Z113+AF113</f>
        <v>3.8499999999999996</v>
      </c>
      <c r="AK113" s="207" t="s">
        <v>1219</v>
      </c>
      <c r="AL113" s="219" t="s">
        <v>96</v>
      </c>
      <c r="AM113" s="219" t="s">
        <v>97</v>
      </c>
      <c r="AN113" s="227" t="s">
        <v>176</v>
      </c>
    </row>
    <row r="114" spans="1:40" ht="86.4" x14ac:dyDescent="0.25">
      <c r="A114" s="219">
        <v>113</v>
      </c>
      <c r="B114" s="219">
        <v>20213163152</v>
      </c>
      <c r="C114" s="219" t="s">
        <v>631</v>
      </c>
      <c r="D114" s="219" t="s">
        <v>70</v>
      </c>
      <c r="E114" s="219" t="s">
        <v>1225</v>
      </c>
      <c r="F114" s="219">
        <v>17818078196</v>
      </c>
      <c r="G114" s="219" t="s">
        <v>248</v>
      </c>
      <c r="H114" s="219" t="s">
        <v>509</v>
      </c>
      <c r="I114" s="219" t="s">
        <v>45</v>
      </c>
      <c r="J114" s="219">
        <v>1.55</v>
      </c>
      <c r="K114" s="219" t="s">
        <v>1226</v>
      </c>
      <c r="L114" s="208"/>
      <c r="M114" s="208"/>
      <c r="N114" s="219"/>
      <c r="O114" s="219"/>
      <c r="P114" s="219">
        <v>0</v>
      </c>
      <c r="Q114" s="219"/>
      <c r="R114" s="219"/>
      <c r="S114" s="219"/>
      <c r="T114" s="219"/>
      <c r="U114" s="219"/>
      <c r="V114" s="219">
        <v>0.4</v>
      </c>
      <c r="W114" s="219" t="s">
        <v>1227</v>
      </c>
      <c r="X114" s="208"/>
      <c r="Y114" s="208"/>
      <c r="Z114" s="208"/>
      <c r="AA114" s="208"/>
      <c r="AB114" s="219">
        <v>1.8</v>
      </c>
      <c r="AC114" s="219" t="s">
        <v>1228</v>
      </c>
      <c r="AD114" s="208"/>
      <c r="AE114" s="208"/>
      <c r="AF114" s="208"/>
      <c r="AG114" s="208"/>
      <c r="AH114" s="226">
        <v>3.75</v>
      </c>
      <c r="AI114" s="12"/>
      <c r="AJ114" s="12">
        <v>3.75</v>
      </c>
      <c r="AK114" s="207"/>
      <c r="AL114" s="219" t="s">
        <v>97</v>
      </c>
      <c r="AM114" s="219" t="s">
        <v>78</v>
      </c>
      <c r="AN114" s="227" t="s">
        <v>176</v>
      </c>
    </row>
    <row r="115" spans="1:40" ht="144" x14ac:dyDescent="0.25">
      <c r="A115" s="219">
        <v>114</v>
      </c>
      <c r="B115" s="219">
        <v>20213141057</v>
      </c>
      <c r="C115" s="219" t="s">
        <v>507</v>
      </c>
      <c r="D115" s="219" t="s">
        <v>142</v>
      </c>
      <c r="E115" s="219" t="s">
        <v>1229</v>
      </c>
      <c r="F115" s="219">
        <v>15398335781</v>
      </c>
      <c r="G115" s="219" t="s">
        <v>299</v>
      </c>
      <c r="H115" s="219" t="s">
        <v>509</v>
      </c>
      <c r="I115" s="219" t="s">
        <v>45</v>
      </c>
      <c r="J115" s="219">
        <v>1.5</v>
      </c>
      <c r="K115" s="219" t="s">
        <v>1230</v>
      </c>
      <c r="L115" s="208">
        <v>1.3</v>
      </c>
      <c r="M115" s="208" t="s">
        <v>1231</v>
      </c>
      <c r="N115" s="219">
        <v>1.3</v>
      </c>
      <c r="O115" s="219" t="s">
        <v>1231</v>
      </c>
      <c r="P115" s="219">
        <v>0</v>
      </c>
      <c r="Q115" s="219" t="s">
        <v>148</v>
      </c>
      <c r="R115" s="219">
        <v>0</v>
      </c>
      <c r="S115" s="219" t="s">
        <v>148</v>
      </c>
      <c r="T115" s="219"/>
      <c r="U115" s="219"/>
      <c r="V115" s="219">
        <v>1.4</v>
      </c>
      <c r="W115" s="219" t="s">
        <v>1232</v>
      </c>
      <c r="X115" s="208">
        <v>1.2</v>
      </c>
      <c r="Y115" s="208" t="s">
        <v>1233</v>
      </c>
      <c r="Z115" s="208">
        <v>1.2</v>
      </c>
      <c r="AA115" s="208" t="s">
        <v>1233</v>
      </c>
      <c r="AB115" s="219">
        <v>1</v>
      </c>
      <c r="AC115" s="219" t="s">
        <v>1234</v>
      </c>
      <c r="AD115" s="208">
        <v>1.2</v>
      </c>
      <c r="AE115" s="208" t="s">
        <v>1235</v>
      </c>
      <c r="AF115" s="208">
        <v>1.2</v>
      </c>
      <c r="AG115" s="208" t="s">
        <v>1235</v>
      </c>
      <c r="AH115" s="226">
        <v>3.9</v>
      </c>
      <c r="AI115" s="12">
        <f>L115+R115+X115+AD115</f>
        <v>3.7</v>
      </c>
      <c r="AJ115" s="12">
        <f t="shared" ref="AJ115:AJ125" si="8">N115+Z115+AF115</f>
        <v>3.7</v>
      </c>
      <c r="AK115" s="207" t="s">
        <v>1236</v>
      </c>
      <c r="AL115" s="219" t="s">
        <v>205</v>
      </c>
      <c r="AM115" s="219" t="s">
        <v>96</v>
      </c>
      <c r="AN115" s="227" t="s">
        <v>176</v>
      </c>
    </row>
    <row r="116" spans="1:40" ht="57.6" x14ac:dyDescent="0.25">
      <c r="A116" s="219">
        <v>115</v>
      </c>
      <c r="B116" s="219">
        <v>20213141020</v>
      </c>
      <c r="C116" s="207" t="s">
        <v>507</v>
      </c>
      <c r="D116" s="207" t="s">
        <v>54</v>
      </c>
      <c r="E116" s="207" t="s">
        <v>1237</v>
      </c>
      <c r="F116" s="219">
        <v>15622702943</v>
      </c>
      <c r="G116" s="219" t="s">
        <v>144</v>
      </c>
      <c r="H116" s="219" t="s">
        <v>509</v>
      </c>
      <c r="I116" s="219" t="s">
        <v>45</v>
      </c>
      <c r="J116" s="219">
        <v>3.45</v>
      </c>
      <c r="K116" s="219" t="s">
        <v>1238</v>
      </c>
      <c r="L116" s="208">
        <v>3.45</v>
      </c>
      <c r="M116" s="208" t="s">
        <v>1238</v>
      </c>
      <c r="N116" s="219">
        <v>3.45</v>
      </c>
      <c r="O116" s="219" t="s">
        <v>1238</v>
      </c>
      <c r="P116" s="219"/>
      <c r="Q116" s="219"/>
      <c r="R116" s="219"/>
      <c r="S116" s="219"/>
      <c r="T116" s="219"/>
      <c r="U116" s="219"/>
      <c r="V116" s="219">
        <v>0.2</v>
      </c>
      <c r="W116" s="219" t="s">
        <v>1239</v>
      </c>
      <c r="X116" s="208">
        <v>0.2</v>
      </c>
      <c r="Y116" s="208" t="s">
        <v>1239</v>
      </c>
      <c r="Z116" s="208">
        <v>0.2</v>
      </c>
      <c r="AA116" s="208" t="s">
        <v>1239</v>
      </c>
      <c r="AB116" s="219">
        <v>0</v>
      </c>
      <c r="AC116" s="219" t="s">
        <v>148</v>
      </c>
      <c r="AD116" s="208">
        <v>0</v>
      </c>
      <c r="AE116" s="208" t="s">
        <v>148</v>
      </c>
      <c r="AF116" s="208">
        <v>0</v>
      </c>
      <c r="AG116" s="208" t="s">
        <v>148</v>
      </c>
      <c r="AH116" s="226">
        <f>AB116+V116+J116</f>
        <v>3.6500000000000004</v>
      </c>
      <c r="AI116" s="12">
        <f>V116+Z116+AF116</f>
        <v>0.4</v>
      </c>
      <c r="AJ116" s="12">
        <f t="shared" si="8"/>
        <v>3.6500000000000004</v>
      </c>
      <c r="AK116" s="207"/>
      <c r="AL116" s="219" t="s">
        <v>61</v>
      </c>
      <c r="AM116" s="219" t="s">
        <v>62</v>
      </c>
      <c r="AN116" s="227" t="s">
        <v>176</v>
      </c>
    </row>
    <row r="117" spans="1:40" ht="86.4" x14ac:dyDescent="0.25">
      <c r="A117" s="219">
        <v>116</v>
      </c>
      <c r="B117" s="219">
        <v>20213141061</v>
      </c>
      <c r="C117" s="219" t="s">
        <v>507</v>
      </c>
      <c r="D117" s="219" t="s">
        <v>110</v>
      </c>
      <c r="E117" s="219" t="s">
        <v>1240</v>
      </c>
      <c r="F117" s="219">
        <v>18214693391</v>
      </c>
      <c r="G117" s="219" t="s">
        <v>1240</v>
      </c>
      <c r="H117" s="219" t="s">
        <v>509</v>
      </c>
      <c r="I117" s="219" t="s">
        <v>45</v>
      </c>
      <c r="J117" s="219">
        <v>2.25</v>
      </c>
      <c r="K117" s="219" t="s">
        <v>1241</v>
      </c>
      <c r="L117" s="208">
        <v>2.25</v>
      </c>
      <c r="M117" s="208" t="s">
        <v>1242</v>
      </c>
      <c r="N117" s="219">
        <v>2.25</v>
      </c>
      <c r="O117" s="219" t="s">
        <v>1241</v>
      </c>
      <c r="P117" s="219">
        <v>0</v>
      </c>
      <c r="Q117" s="219" t="s">
        <v>148</v>
      </c>
      <c r="R117" s="219">
        <v>0</v>
      </c>
      <c r="S117" s="219" t="s">
        <v>148</v>
      </c>
      <c r="T117" s="219">
        <v>0</v>
      </c>
      <c r="U117" s="219" t="s">
        <v>148</v>
      </c>
      <c r="V117" s="219">
        <v>1</v>
      </c>
      <c r="W117" s="219" t="s">
        <v>1243</v>
      </c>
      <c r="X117" s="208">
        <v>1</v>
      </c>
      <c r="Y117" s="208" t="s">
        <v>1243</v>
      </c>
      <c r="Z117" s="208">
        <v>1</v>
      </c>
      <c r="AA117" s="208" t="s">
        <v>1243</v>
      </c>
      <c r="AB117" s="219">
        <v>0.4</v>
      </c>
      <c r="AC117" s="219" t="s">
        <v>1244</v>
      </c>
      <c r="AD117" s="208">
        <v>0.4</v>
      </c>
      <c r="AE117" s="208" t="s">
        <v>1244</v>
      </c>
      <c r="AF117" s="208">
        <v>0.4</v>
      </c>
      <c r="AG117" s="208" t="s">
        <v>1244</v>
      </c>
      <c r="AH117" s="226">
        <v>3.65</v>
      </c>
      <c r="AI117" s="12">
        <v>3.65</v>
      </c>
      <c r="AJ117" s="12">
        <f t="shared" si="8"/>
        <v>3.65</v>
      </c>
      <c r="AK117" s="207"/>
      <c r="AL117" s="219" t="s">
        <v>487</v>
      </c>
      <c r="AM117" s="219" t="s">
        <v>488</v>
      </c>
      <c r="AN117" s="227" t="s">
        <v>176</v>
      </c>
    </row>
    <row r="118" spans="1:40" ht="144" x14ac:dyDescent="0.25">
      <c r="A118" s="219">
        <v>117</v>
      </c>
      <c r="B118" s="219">
        <v>20213141012</v>
      </c>
      <c r="C118" s="219" t="s">
        <v>507</v>
      </c>
      <c r="D118" s="219" t="s">
        <v>88</v>
      </c>
      <c r="E118" s="219" t="s">
        <v>1245</v>
      </c>
      <c r="F118" s="219">
        <v>15194550685</v>
      </c>
      <c r="G118" s="219" t="s">
        <v>1245</v>
      </c>
      <c r="H118" s="219" t="s">
        <v>509</v>
      </c>
      <c r="I118" s="219" t="s">
        <v>45</v>
      </c>
      <c r="J118" s="219">
        <v>1.05</v>
      </c>
      <c r="K118" s="219" t="s">
        <v>1246</v>
      </c>
      <c r="L118" s="208">
        <v>1.05</v>
      </c>
      <c r="M118" s="208" t="s">
        <v>1246</v>
      </c>
      <c r="N118" s="219">
        <v>1.25</v>
      </c>
      <c r="O118" s="219" t="s">
        <v>1247</v>
      </c>
      <c r="P118" s="219">
        <v>0</v>
      </c>
      <c r="Q118" s="219">
        <v>0</v>
      </c>
      <c r="R118" s="219">
        <v>0</v>
      </c>
      <c r="S118" s="219">
        <v>0</v>
      </c>
      <c r="T118" s="219"/>
      <c r="U118" s="219"/>
      <c r="V118" s="219">
        <v>0.6</v>
      </c>
      <c r="W118" s="219" t="s">
        <v>1248</v>
      </c>
      <c r="X118" s="208">
        <v>0.6</v>
      </c>
      <c r="Y118" s="208" t="s">
        <v>1248</v>
      </c>
      <c r="Z118" s="208">
        <v>0.6</v>
      </c>
      <c r="AA118" s="208" t="s">
        <v>1248</v>
      </c>
      <c r="AB118" s="219">
        <v>3.2</v>
      </c>
      <c r="AC118" s="219" t="s">
        <v>1249</v>
      </c>
      <c r="AD118" s="208">
        <v>2.1</v>
      </c>
      <c r="AE118" s="208" t="s">
        <v>1250</v>
      </c>
      <c r="AF118" s="208">
        <v>1.7</v>
      </c>
      <c r="AG118" s="208" t="s">
        <v>1251</v>
      </c>
      <c r="AH118" s="226">
        <v>4.8499999999999996</v>
      </c>
      <c r="AI118" s="12">
        <v>3.75</v>
      </c>
      <c r="AJ118" s="12">
        <f t="shared" si="8"/>
        <v>3.55</v>
      </c>
      <c r="AK118" s="207" t="s">
        <v>1252</v>
      </c>
      <c r="AL118" s="219" t="s">
        <v>96</v>
      </c>
      <c r="AM118" s="219" t="s">
        <v>97</v>
      </c>
      <c r="AN118" s="227" t="s">
        <v>176</v>
      </c>
    </row>
    <row r="119" spans="1:40" ht="187.2" x14ac:dyDescent="0.25">
      <c r="A119" s="219">
        <v>118</v>
      </c>
      <c r="B119" s="219">
        <v>20213141015</v>
      </c>
      <c r="C119" s="219" t="s">
        <v>507</v>
      </c>
      <c r="D119" s="219" t="s">
        <v>88</v>
      </c>
      <c r="E119" s="219" t="s">
        <v>1253</v>
      </c>
      <c r="F119" s="219">
        <v>15813387264</v>
      </c>
      <c r="G119" s="219" t="s">
        <v>1002</v>
      </c>
      <c r="H119" s="219" t="s">
        <v>509</v>
      </c>
      <c r="I119" s="219" t="s">
        <v>45</v>
      </c>
      <c r="J119" s="219">
        <v>1.25</v>
      </c>
      <c r="K119" s="219" t="s">
        <v>1254</v>
      </c>
      <c r="L119" s="208">
        <v>1.25</v>
      </c>
      <c r="M119" s="208" t="s">
        <v>1254</v>
      </c>
      <c r="N119" s="219">
        <v>1.25</v>
      </c>
      <c r="O119" s="219" t="s">
        <v>1254</v>
      </c>
      <c r="P119" s="219">
        <v>0</v>
      </c>
      <c r="Q119" s="219">
        <v>0</v>
      </c>
      <c r="R119" s="219">
        <v>0</v>
      </c>
      <c r="S119" s="219">
        <v>0</v>
      </c>
      <c r="T119" s="219">
        <v>0</v>
      </c>
      <c r="U119" s="219">
        <v>0</v>
      </c>
      <c r="V119" s="219">
        <v>1.2</v>
      </c>
      <c r="W119" s="219" t="s">
        <v>1255</v>
      </c>
      <c r="X119" s="208">
        <v>1.2</v>
      </c>
      <c r="Y119" s="208" t="s">
        <v>1255</v>
      </c>
      <c r="Z119" s="208">
        <v>1.2</v>
      </c>
      <c r="AA119" s="208" t="s">
        <v>1255</v>
      </c>
      <c r="AB119" s="219">
        <v>1</v>
      </c>
      <c r="AC119" s="219" t="s">
        <v>1256</v>
      </c>
      <c r="AD119" s="208">
        <v>1</v>
      </c>
      <c r="AE119" s="208" t="s">
        <v>1256</v>
      </c>
      <c r="AF119" s="208">
        <v>1</v>
      </c>
      <c r="AG119" s="208" t="s">
        <v>1256</v>
      </c>
      <c r="AH119" s="226">
        <v>3.45</v>
      </c>
      <c r="AI119" s="12">
        <v>3.45</v>
      </c>
      <c r="AJ119" s="12">
        <f t="shared" si="8"/>
        <v>3.45</v>
      </c>
      <c r="AK119" s="207"/>
      <c r="AL119" s="219" t="s">
        <v>96</v>
      </c>
      <c r="AM119" s="219" t="s">
        <v>97</v>
      </c>
      <c r="AN119" s="227" t="s">
        <v>176</v>
      </c>
    </row>
    <row r="120" spans="1:40" ht="158.4" x14ac:dyDescent="0.25">
      <c r="A120" s="219">
        <v>119</v>
      </c>
      <c r="B120" s="219">
        <v>20213164046</v>
      </c>
      <c r="C120" s="219" t="s">
        <v>566</v>
      </c>
      <c r="D120" s="219" t="s">
        <v>88</v>
      </c>
      <c r="E120" s="219" t="s">
        <v>1257</v>
      </c>
      <c r="F120" s="219">
        <v>19303033078</v>
      </c>
      <c r="G120" s="219" t="s">
        <v>1002</v>
      </c>
      <c r="H120" s="219" t="s">
        <v>509</v>
      </c>
      <c r="I120" s="219" t="s">
        <v>45</v>
      </c>
      <c r="J120" s="219">
        <v>1.05</v>
      </c>
      <c r="K120" s="219" t="s">
        <v>1258</v>
      </c>
      <c r="L120" s="208">
        <v>1.05</v>
      </c>
      <c r="M120" s="208" t="s">
        <v>1258</v>
      </c>
      <c r="N120" s="219">
        <v>1.05</v>
      </c>
      <c r="O120" s="219" t="s">
        <v>1258</v>
      </c>
      <c r="P120" s="219">
        <v>0</v>
      </c>
      <c r="Q120" s="219">
        <v>0</v>
      </c>
      <c r="R120" s="219">
        <v>0</v>
      </c>
      <c r="S120" s="219">
        <v>0</v>
      </c>
      <c r="T120" s="219"/>
      <c r="U120" s="219"/>
      <c r="V120" s="219">
        <v>1.2</v>
      </c>
      <c r="W120" s="219" t="s">
        <v>1259</v>
      </c>
      <c r="X120" s="208">
        <v>1.2</v>
      </c>
      <c r="Y120" s="208" t="s">
        <v>1259</v>
      </c>
      <c r="Z120" s="208">
        <v>1.2</v>
      </c>
      <c r="AA120" s="208" t="s">
        <v>1259</v>
      </c>
      <c r="AB120" s="219">
        <v>1</v>
      </c>
      <c r="AC120" s="219" t="s">
        <v>1260</v>
      </c>
      <c r="AD120" s="208">
        <v>1</v>
      </c>
      <c r="AE120" s="208" t="s">
        <v>1260</v>
      </c>
      <c r="AF120" s="208">
        <v>1</v>
      </c>
      <c r="AG120" s="208" t="s">
        <v>1260</v>
      </c>
      <c r="AH120" s="226">
        <v>3.25</v>
      </c>
      <c r="AI120" s="12">
        <v>3.25</v>
      </c>
      <c r="AJ120" s="12">
        <f t="shared" si="8"/>
        <v>3.25</v>
      </c>
      <c r="AK120" s="207"/>
      <c r="AL120" s="219" t="s">
        <v>96</v>
      </c>
      <c r="AM120" s="219" t="s">
        <v>97</v>
      </c>
      <c r="AN120" s="227" t="s">
        <v>176</v>
      </c>
    </row>
    <row r="121" spans="1:40" ht="144" x14ac:dyDescent="0.25">
      <c r="A121" s="219">
        <v>120</v>
      </c>
      <c r="B121" s="219">
        <v>20213164050</v>
      </c>
      <c r="C121" s="219" t="s">
        <v>515</v>
      </c>
      <c r="D121" s="219" t="s">
        <v>41</v>
      </c>
      <c r="E121" s="219" t="s">
        <v>1261</v>
      </c>
      <c r="F121" s="219">
        <v>15362947761</v>
      </c>
      <c r="G121" s="219" t="s">
        <v>121</v>
      </c>
      <c r="H121" s="219" t="s">
        <v>509</v>
      </c>
      <c r="I121" s="219" t="s">
        <v>45</v>
      </c>
      <c r="J121" s="219">
        <v>0.6</v>
      </c>
      <c r="K121" s="219" t="s">
        <v>1262</v>
      </c>
      <c r="L121" s="208">
        <v>0.6</v>
      </c>
      <c r="M121" s="208" t="s">
        <v>1263</v>
      </c>
      <c r="N121" s="219">
        <v>0.6</v>
      </c>
      <c r="O121" s="219" t="s">
        <v>1263</v>
      </c>
      <c r="P121" s="219"/>
      <c r="Q121" s="219"/>
      <c r="R121" s="219"/>
      <c r="S121" s="219"/>
      <c r="T121" s="219"/>
      <c r="U121" s="219"/>
      <c r="V121" s="219">
        <v>0.4</v>
      </c>
      <c r="W121" s="219" t="s">
        <v>1264</v>
      </c>
      <c r="X121" s="208">
        <v>0.4</v>
      </c>
      <c r="Y121" s="208" t="s">
        <v>1265</v>
      </c>
      <c r="Z121" s="208">
        <v>0.4</v>
      </c>
      <c r="AA121" s="208" t="s">
        <v>1265</v>
      </c>
      <c r="AB121" s="219">
        <v>2.4</v>
      </c>
      <c r="AC121" s="219" t="s">
        <v>1266</v>
      </c>
      <c r="AD121" s="208">
        <v>2.2000000000000002</v>
      </c>
      <c r="AE121" s="208" t="s">
        <v>1267</v>
      </c>
      <c r="AF121" s="208">
        <v>2.2000000000000002</v>
      </c>
      <c r="AG121" s="208" t="s">
        <v>1267</v>
      </c>
      <c r="AH121" s="226">
        <f>AB121+V121+J121</f>
        <v>3.4</v>
      </c>
      <c r="AI121" s="12">
        <f>L121+X121+AF121</f>
        <v>3.2</v>
      </c>
      <c r="AJ121" s="12">
        <f t="shared" si="8"/>
        <v>3.2</v>
      </c>
      <c r="AK121" s="207"/>
      <c r="AL121" s="219" t="s">
        <v>573</v>
      </c>
      <c r="AM121" s="219" t="s">
        <v>51</v>
      </c>
      <c r="AN121" s="227" t="s">
        <v>176</v>
      </c>
    </row>
    <row r="122" spans="1:40" ht="115.2" x14ac:dyDescent="0.25">
      <c r="A122" s="219">
        <v>121</v>
      </c>
      <c r="B122" s="219">
        <v>20213141047</v>
      </c>
      <c r="C122" s="219" t="s">
        <v>507</v>
      </c>
      <c r="D122" s="219" t="s">
        <v>142</v>
      </c>
      <c r="E122" s="219" t="s">
        <v>1268</v>
      </c>
      <c r="F122" s="219">
        <v>13527261821</v>
      </c>
      <c r="G122" s="219" t="s">
        <v>458</v>
      </c>
      <c r="H122" s="219" t="s">
        <v>509</v>
      </c>
      <c r="I122" s="219" t="s">
        <v>45</v>
      </c>
      <c r="J122" s="219">
        <v>0.7</v>
      </c>
      <c r="K122" s="219" t="s">
        <v>1269</v>
      </c>
      <c r="L122" s="208">
        <v>1.5</v>
      </c>
      <c r="M122" s="208" t="s">
        <v>1270</v>
      </c>
      <c r="N122" s="219">
        <v>1.5</v>
      </c>
      <c r="O122" s="219" t="s">
        <v>1270</v>
      </c>
      <c r="P122" s="219">
        <v>0</v>
      </c>
      <c r="Q122" s="219" t="s">
        <v>148</v>
      </c>
      <c r="R122" s="219">
        <v>0</v>
      </c>
      <c r="S122" s="219" t="s">
        <v>148</v>
      </c>
      <c r="T122" s="219"/>
      <c r="U122" s="219"/>
      <c r="V122" s="219">
        <v>1.4</v>
      </c>
      <c r="W122" s="219" t="s">
        <v>1271</v>
      </c>
      <c r="X122" s="208">
        <v>0.6</v>
      </c>
      <c r="Y122" s="208" t="s">
        <v>1272</v>
      </c>
      <c r="Z122" s="208">
        <v>0.6</v>
      </c>
      <c r="AA122" s="208" t="s">
        <v>1272</v>
      </c>
      <c r="AB122" s="219">
        <v>1.1000000000000001</v>
      </c>
      <c r="AC122" s="219" t="s">
        <v>1273</v>
      </c>
      <c r="AD122" s="208">
        <v>1.1000000000000001</v>
      </c>
      <c r="AE122" s="208" t="s">
        <v>1273</v>
      </c>
      <c r="AF122" s="208">
        <v>1.1000000000000001</v>
      </c>
      <c r="AG122" s="208" t="s">
        <v>1273</v>
      </c>
      <c r="AH122" s="226">
        <v>3.2</v>
      </c>
      <c r="AI122" s="12">
        <f>L122+R122+X122+AD122</f>
        <v>3.2</v>
      </c>
      <c r="AJ122" s="12">
        <f t="shared" si="8"/>
        <v>3.2</v>
      </c>
      <c r="AK122" s="207"/>
      <c r="AL122" s="219" t="s">
        <v>205</v>
      </c>
      <c r="AM122" s="219" t="s">
        <v>96</v>
      </c>
      <c r="AN122" s="227" t="s">
        <v>176</v>
      </c>
    </row>
    <row r="123" spans="1:40" ht="129.6" x14ac:dyDescent="0.25">
      <c r="A123" s="219">
        <v>122</v>
      </c>
      <c r="B123" s="219">
        <v>20213141078</v>
      </c>
      <c r="C123" s="219" t="s">
        <v>507</v>
      </c>
      <c r="D123" s="219" t="s">
        <v>41</v>
      </c>
      <c r="E123" s="219" t="s">
        <v>1274</v>
      </c>
      <c r="F123" s="219">
        <v>19866778271</v>
      </c>
      <c r="G123" s="219" t="s">
        <v>1121</v>
      </c>
      <c r="H123" s="219" t="s">
        <v>509</v>
      </c>
      <c r="I123" s="219" t="s">
        <v>45</v>
      </c>
      <c r="J123" s="219">
        <v>1.05</v>
      </c>
      <c r="K123" s="219" t="s">
        <v>1275</v>
      </c>
      <c r="L123" s="208">
        <v>0.65</v>
      </c>
      <c r="M123" s="208" t="s">
        <v>1276</v>
      </c>
      <c r="N123" s="219">
        <v>1.05</v>
      </c>
      <c r="O123" s="219" t="s">
        <v>1277</v>
      </c>
      <c r="P123" s="219"/>
      <c r="Q123" s="219"/>
      <c r="R123" s="219"/>
      <c r="S123" s="219"/>
      <c r="T123" s="219"/>
      <c r="U123" s="219"/>
      <c r="V123" s="219">
        <v>0.2</v>
      </c>
      <c r="W123" s="219" t="s">
        <v>1278</v>
      </c>
      <c r="X123" s="208">
        <v>0.6</v>
      </c>
      <c r="Y123" s="208" t="s">
        <v>1279</v>
      </c>
      <c r="Z123" s="208">
        <v>0.6</v>
      </c>
      <c r="AA123" s="208" t="s">
        <v>1280</v>
      </c>
      <c r="AB123" s="219">
        <v>1.5</v>
      </c>
      <c r="AC123" s="219" t="s">
        <v>1281</v>
      </c>
      <c r="AD123" s="208" t="s">
        <v>1282</v>
      </c>
      <c r="AE123" s="208" t="s">
        <v>1281</v>
      </c>
      <c r="AF123" s="208">
        <v>1.5</v>
      </c>
      <c r="AG123" s="208" t="s">
        <v>1281</v>
      </c>
      <c r="AH123" s="226">
        <f>AB123+V123+J123</f>
        <v>2.75</v>
      </c>
      <c r="AI123" s="12">
        <f>L123+X123+AF123</f>
        <v>2.75</v>
      </c>
      <c r="AJ123" s="12">
        <f t="shared" si="8"/>
        <v>3.15</v>
      </c>
      <c r="AK123" s="207"/>
      <c r="AL123" s="219" t="s">
        <v>573</v>
      </c>
      <c r="AM123" s="219" t="s">
        <v>51</v>
      </c>
      <c r="AN123" s="227" t="s">
        <v>176</v>
      </c>
    </row>
    <row r="124" spans="1:40" ht="115.2" x14ac:dyDescent="0.25">
      <c r="A124" s="219">
        <v>123</v>
      </c>
      <c r="B124" s="219">
        <v>20213141045</v>
      </c>
      <c r="C124" s="219" t="s">
        <v>507</v>
      </c>
      <c r="D124" s="219" t="s">
        <v>632</v>
      </c>
      <c r="E124" s="219" t="s">
        <v>1283</v>
      </c>
      <c r="F124" s="219" t="s">
        <v>1284</v>
      </c>
      <c r="G124" s="219" t="s">
        <v>1285</v>
      </c>
      <c r="H124" s="219" t="s">
        <v>509</v>
      </c>
      <c r="I124" s="219" t="s">
        <v>45</v>
      </c>
      <c r="J124" s="219">
        <v>1.85</v>
      </c>
      <c r="K124" s="219" t="s">
        <v>1286</v>
      </c>
      <c r="L124" s="208">
        <v>1.55</v>
      </c>
      <c r="M124" s="208" t="s">
        <v>1287</v>
      </c>
      <c r="N124" s="219">
        <v>1.55</v>
      </c>
      <c r="O124" s="219" t="s">
        <v>1288</v>
      </c>
      <c r="P124" s="219">
        <v>0</v>
      </c>
      <c r="Q124" s="219" t="s">
        <v>250</v>
      </c>
      <c r="R124" s="219">
        <f>R125</f>
        <v>0</v>
      </c>
      <c r="S124" s="219"/>
      <c r="T124" s="219"/>
      <c r="U124" s="219"/>
      <c r="V124" s="219">
        <v>0.6</v>
      </c>
      <c r="W124" s="219" t="s">
        <v>1289</v>
      </c>
      <c r="X124" s="208">
        <f>V124</f>
        <v>0.6</v>
      </c>
      <c r="Y124" s="208" t="s">
        <v>1289</v>
      </c>
      <c r="Z124" s="208">
        <f>X124</f>
        <v>0.6</v>
      </c>
      <c r="AA124" s="208" t="s">
        <v>1289</v>
      </c>
      <c r="AB124" s="219">
        <v>1</v>
      </c>
      <c r="AC124" s="219" t="s">
        <v>1290</v>
      </c>
      <c r="AD124" s="208">
        <f>AB124</f>
        <v>1</v>
      </c>
      <c r="AE124" s="208" t="s">
        <v>1290</v>
      </c>
      <c r="AF124" s="208">
        <v>1</v>
      </c>
      <c r="AG124" s="208" t="s">
        <v>1290</v>
      </c>
      <c r="AH124" s="226">
        <f>J124+P124+V124+AB124</f>
        <v>3.45</v>
      </c>
      <c r="AI124" s="12">
        <f>L124+R124+X124+AD124</f>
        <v>3.15</v>
      </c>
      <c r="AJ124" s="12">
        <f t="shared" si="8"/>
        <v>3.15</v>
      </c>
      <c r="AK124" s="207"/>
      <c r="AL124" s="219" t="s">
        <v>61</v>
      </c>
      <c r="AM124" s="219" t="s">
        <v>253</v>
      </c>
      <c r="AN124" s="227" t="s">
        <v>176</v>
      </c>
    </row>
    <row r="125" spans="1:40" ht="72" x14ac:dyDescent="0.25">
      <c r="A125" s="219">
        <v>124</v>
      </c>
      <c r="B125" s="219">
        <v>20213164098</v>
      </c>
      <c r="C125" s="219" t="s">
        <v>515</v>
      </c>
      <c r="D125" s="219" t="s">
        <v>110</v>
      </c>
      <c r="E125" s="219" t="s">
        <v>1291</v>
      </c>
      <c r="F125" s="219">
        <v>18923967127</v>
      </c>
      <c r="G125" s="219" t="s">
        <v>64</v>
      </c>
      <c r="H125" s="219" t="s">
        <v>509</v>
      </c>
      <c r="I125" s="219" t="s">
        <v>45</v>
      </c>
      <c r="J125" s="219">
        <v>0.25</v>
      </c>
      <c r="K125" s="219" t="s">
        <v>1292</v>
      </c>
      <c r="L125" s="208">
        <v>0.25</v>
      </c>
      <c r="M125" s="208" t="s">
        <v>1292</v>
      </c>
      <c r="N125" s="219">
        <v>0.25</v>
      </c>
      <c r="O125" s="219" t="s">
        <v>1292</v>
      </c>
      <c r="P125" s="219">
        <v>0</v>
      </c>
      <c r="Q125" s="219" t="s">
        <v>148</v>
      </c>
      <c r="R125" s="219">
        <v>0</v>
      </c>
      <c r="S125" s="219" t="s">
        <v>148</v>
      </c>
      <c r="T125" s="219">
        <v>0</v>
      </c>
      <c r="U125" s="219" t="s">
        <v>148</v>
      </c>
      <c r="V125" s="219">
        <v>0</v>
      </c>
      <c r="W125" s="219" t="s">
        <v>148</v>
      </c>
      <c r="X125" s="208">
        <v>0</v>
      </c>
      <c r="Y125" s="208" t="s">
        <v>148</v>
      </c>
      <c r="Z125" s="208">
        <v>0</v>
      </c>
      <c r="AA125" s="208" t="s">
        <v>148</v>
      </c>
      <c r="AB125" s="219">
        <v>2.9</v>
      </c>
      <c r="AC125" s="219" t="s">
        <v>1293</v>
      </c>
      <c r="AD125" s="208">
        <v>2.9</v>
      </c>
      <c r="AE125" s="208" t="s">
        <v>1293</v>
      </c>
      <c r="AF125" s="208">
        <v>2.9</v>
      </c>
      <c r="AG125" s="208" t="s">
        <v>1293</v>
      </c>
      <c r="AH125" s="226">
        <v>3.15</v>
      </c>
      <c r="AI125" s="12">
        <v>3.15</v>
      </c>
      <c r="AJ125" s="12">
        <f t="shared" si="8"/>
        <v>3.15</v>
      </c>
      <c r="AK125" s="207"/>
      <c r="AL125" s="219" t="s">
        <v>487</v>
      </c>
      <c r="AM125" s="219" t="s">
        <v>488</v>
      </c>
      <c r="AN125" s="227" t="s">
        <v>176</v>
      </c>
    </row>
    <row r="126" spans="1:40" ht="158.4" x14ac:dyDescent="0.25">
      <c r="A126" s="219">
        <v>125</v>
      </c>
      <c r="B126" s="219">
        <v>20213164090</v>
      </c>
      <c r="C126" s="219" t="s">
        <v>515</v>
      </c>
      <c r="D126" s="219" t="s">
        <v>632</v>
      </c>
      <c r="E126" s="219" t="s">
        <v>1294</v>
      </c>
      <c r="F126" s="219" t="s">
        <v>1295</v>
      </c>
      <c r="G126" s="219" t="s">
        <v>1052</v>
      </c>
      <c r="H126" s="219" t="s">
        <v>509</v>
      </c>
      <c r="I126" s="219" t="s">
        <v>45</v>
      </c>
      <c r="J126" s="219">
        <v>2.35</v>
      </c>
      <c r="K126" s="219" t="s">
        <v>1296</v>
      </c>
      <c r="L126" s="208">
        <f>J126-0.6</f>
        <v>1.75</v>
      </c>
      <c r="M126" s="208" t="s">
        <v>1297</v>
      </c>
      <c r="N126" s="219">
        <f>L126</f>
        <v>1.75</v>
      </c>
      <c r="O126" s="219" t="s">
        <v>1297</v>
      </c>
      <c r="P126" s="219">
        <v>0</v>
      </c>
      <c r="Q126" s="219" t="s">
        <v>250</v>
      </c>
      <c r="R126" s="219">
        <f>R127</f>
        <v>0</v>
      </c>
      <c r="S126" s="219"/>
      <c r="T126" s="219"/>
      <c r="U126" s="219"/>
      <c r="V126" s="219">
        <v>0.8</v>
      </c>
      <c r="W126" s="228" t="s">
        <v>1298</v>
      </c>
      <c r="X126" s="208">
        <f>V126-0.2</f>
        <v>0.60000000000000009</v>
      </c>
      <c r="Y126" s="208" t="s">
        <v>1299</v>
      </c>
      <c r="Z126" s="208">
        <f>V126-0.2</f>
        <v>0.60000000000000009</v>
      </c>
      <c r="AA126" s="208"/>
      <c r="AB126" s="219">
        <v>0.8</v>
      </c>
      <c r="AC126" s="219" t="s">
        <v>1300</v>
      </c>
      <c r="AD126" s="208">
        <f>AB126</f>
        <v>0.8</v>
      </c>
      <c r="AE126" s="208"/>
      <c r="AF126" s="208">
        <v>0.8</v>
      </c>
      <c r="AG126" s="208"/>
      <c r="AH126" s="226">
        <f>J126+P126+V126+AB126</f>
        <v>3.95</v>
      </c>
      <c r="AI126" s="12">
        <f>L126+R126+X126+AD126</f>
        <v>3.1500000000000004</v>
      </c>
      <c r="AJ126" s="12">
        <f>3.15</f>
        <v>3.15</v>
      </c>
      <c r="AK126" s="207"/>
      <c r="AL126" s="219" t="s">
        <v>61</v>
      </c>
      <c r="AM126" s="219" t="s">
        <v>253</v>
      </c>
      <c r="AN126" s="227" t="s">
        <v>176</v>
      </c>
    </row>
    <row r="127" spans="1:40" ht="144" x14ac:dyDescent="0.25">
      <c r="A127" s="219">
        <v>126</v>
      </c>
      <c r="B127" s="219">
        <v>20213141018</v>
      </c>
      <c r="C127" s="219" t="s">
        <v>507</v>
      </c>
      <c r="D127" s="219" t="s">
        <v>156</v>
      </c>
      <c r="E127" s="219" t="s">
        <v>1301</v>
      </c>
      <c r="F127" s="219">
        <v>18826010829</v>
      </c>
      <c r="G127" s="219" t="s">
        <v>72</v>
      </c>
      <c r="H127" s="219" t="s">
        <v>509</v>
      </c>
      <c r="I127" s="219" t="s">
        <v>45</v>
      </c>
      <c r="J127" s="219">
        <v>0.75</v>
      </c>
      <c r="K127" s="219" t="s">
        <v>1302</v>
      </c>
      <c r="L127" s="208">
        <v>1.55</v>
      </c>
      <c r="M127" s="208" t="s">
        <v>1303</v>
      </c>
      <c r="N127" s="219">
        <v>1.55</v>
      </c>
      <c r="O127" s="219" t="s">
        <v>1303</v>
      </c>
      <c r="P127" s="219">
        <v>0</v>
      </c>
      <c r="Q127" s="219" t="s">
        <v>148</v>
      </c>
      <c r="R127" s="219">
        <v>0</v>
      </c>
      <c r="S127" s="219">
        <v>0</v>
      </c>
      <c r="T127" s="219">
        <v>0</v>
      </c>
      <c r="U127" s="219">
        <v>0</v>
      </c>
      <c r="V127" s="219">
        <v>0.6</v>
      </c>
      <c r="W127" s="219" t="s">
        <v>1304</v>
      </c>
      <c r="X127" s="208">
        <v>0.6</v>
      </c>
      <c r="Y127" s="208" t="s">
        <v>1304</v>
      </c>
      <c r="Z127" s="208">
        <v>0.6</v>
      </c>
      <c r="AA127" s="208" t="s">
        <v>1304</v>
      </c>
      <c r="AB127" s="219">
        <v>2.4</v>
      </c>
      <c r="AC127" s="219" t="s">
        <v>1305</v>
      </c>
      <c r="AD127" s="208">
        <v>1.6</v>
      </c>
      <c r="AE127" s="208" t="s">
        <v>1306</v>
      </c>
      <c r="AF127" s="208">
        <v>0.9</v>
      </c>
      <c r="AG127" s="208" t="s">
        <v>1307</v>
      </c>
      <c r="AH127" s="226">
        <v>3.75</v>
      </c>
      <c r="AI127" s="12">
        <f>L127+P127+X127+AD127</f>
        <v>3.75</v>
      </c>
      <c r="AJ127" s="12">
        <f>N127+Z127+AF127</f>
        <v>3.05</v>
      </c>
      <c r="AK127" s="207"/>
      <c r="AL127" s="219" t="s">
        <v>51</v>
      </c>
      <c r="AM127" s="219" t="s">
        <v>50</v>
      </c>
      <c r="AN127" s="227" t="s">
        <v>176</v>
      </c>
    </row>
    <row r="128" spans="1:40" ht="115.2" x14ac:dyDescent="0.25">
      <c r="A128" s="219">
        <v>127</v>
      </c>
      <c r="B128" s="219">
        <v>20213164066</v>
      </c>
      <c r="C128" s="219" t="s">
        <v>515</v>
      </c>
      <c r="D128" s="219" t="s">
        <v>110</v>
      </c>
      <c r="E128" s="219" t="s">
        <v>1308</v>
      </c>
      <c r="F128" s="219">
        <v>17673429723</v>
      </c>
      <c r="G128" s="219" t="s">
        <v>789</v>
      </c>
      <c r="H128" s="219" t="s">
        <v>509</v>
      </c>
      <c r="I128" s="219" t="s">
        <v>45</v>
      </c>
      <c r="J128" s="219">
        <v>1.25</v>
      </c>
      <c r="K128" s="219" t="s">
        <v>1309</v>
      </c>
      <c r="L128" s="208">
        <v>1.25</v>
      </c>
      <c r="M128" s="208" t="s">
        <v>1309</v>
      </c>
      <c r="N128" s="219">
        <v>1.25</v>
      </c>
      <c r="O128" s="219" t="s">
        <v>1309</v>
      </c>
      <c r="P128" s="219">
        <v>0</v>
      </c>
      <c r="Q128" s="219" t="s">
        <v>148</v>
      </c>
      <c r="R128" s="219">
        <v>0</v>
      </c>
      <c r="S128" s="219" t="s">
        <v>148</v>
      </c>
      <c r="T128" s="219">
        <v>0</v>
      </c>
      <c r="U128" s="219" t="s">
        <v>148</v>
      </c>
      <c r="V128" s="219">
        <v>0.6</v>
      </c>
      <c r="W128" s="219" t="s">
        <v>1310</v>
      </c>
      <c r="X128" s="208">
        <v>0.6</v>
      </c>
      <c r="Y128" s="208" t="s">
        <v>1311</v>
      </c>
      <c r="Z128" s="208">
        <v>0.6</v>
      </c>
      <c r="AA128" s="208" t="s">
        <v>1311</v>
      </c>
      <c r="AB128" s="219">
        <v>1.2</v>
      </c>
      <c r="AC128" s="219" t="s">
        <v>1312</v>
      </c>
      <c r="AD128" s="208">
        <v>1.2</v>
      </c>
      <c r="AE128" s="208" t="s">
        <v>1312</v>
      </c>
      <c r="AF128" s="208">
        <v>1.2</v>
      </c>
      <c r="AG128" s="208" t="s">
        <v>1312</v>
      </c>
      <c r="AH128" s="226">
        <v>3.05</v>
      </c>
      <c r="AI128" s="12">
        <v>3.05</v>
      </c>
      <c r="AJ128" s="12">
        <f>N128+Z128+AF128</f>
        <v>3.05</v>
      </c>
      <c r="AK128" s="207"/>
      <c r="AL128" s="219" t="s">
        <v>487</v>
      </c>
      <c r="AM128" s="219" t="s">
        <v>488</v>
      </c>
      <c r="AN128" s="227" t="s">
        <v>176</v>
      </c>
    </row>
    <row r="129" spans="1:40" ht="43.2" x14ac:dyDescent="0.25">
      <c r="A129" s="219">
        <v>128</v>
      </c>
      <c r="B129" s="229">
        <v>20213164038</v>
      </c>
      <c r="C129" s="229" t="s">
        <v>515</v>
      </c>
      <c r="D129" s="229" t="s">
        <v>156</v>
      </c>
      <c r="E129" s="229" t="s">
        <v>1313</v>
      </c>
      <c r="F129" s="229">
        <v>15016912206</v>
      </c>
      <c r="G129" s="229" t="s">
        <v>1314</v>
      </c>
      <c r="H129" s="229" t="s">
        <v>509</v>
      </c>
      <c r="I129" s="229" t="s">
        <v>45</v>
      </c>
      <c r="J129" s="229">
        <v>2.75</v>
      </c>
      <c r="K129" s="229" t="s">
        <v>1315</v>
      </c>
      <c r="L129" s="212">
        <v>2.75</v>
      </c>
      <c r="M129" s="212" t="s">
        <v>1315</v>
      </c>
      <c r="N129" s="229">
        <v>2.75</v>
      </c>
      <c r="O129" s="229" t="s">
        <v>1316</v>
      </c>
      <c r="P129" s="229">
        <v>0</v>
      </c>
      <c r="Q129" s="229" t="s">
        <v>148</v>
      </c>
      <c r="R129" s="229">
        <v>0</v>
      </c>
      <c r="S129" s="229">
        <v>0</v>
      </c>
      <c r="T129" s="229">
        <v>0</v>
      </c>
      <c r="U129" s="229">
        <v>0</v>
      </c>
      <c r="V129" s="229">
        <v>0.2</v>
      </c>
      <c r="W129" s="229" t="s">
        <v>1317</v>
      </c>
      <c r="X129" s="212">
        <v>0.2</v>
      </c>
      <c r="Y129" s="212" t="s">
        <v>1317</v>
      </c>
      <c r="Z129" s="212">
        <v>0.2</v>
      </c>
      <c r="AA129" s="212" t="s">
        <v>1317</v>
      </c>
      <c r="AB129" s="229">
        <v>0</v>
      </c>
      <c r="AC129" s="229">
        <v>0</v>
      </c>
      <c r="AD129" s="212">
        <v>0</v>
      </c>
      <c r="AE129" s="212">
        <v>0</v>
      </c>
      <c r="AF129" s="212">
        <v>0</v>
      </c>
      <c r="AG129" s="212">
        <v>0</v>
      </c>
      <c r="AH129" s="232">
        <v>2.95</v>
      </c>
      <c r="AI129" s="14">
        <f>L129+P129+X129+AD129</f>
        <v>2.95</v>
      </c>
      <c r="AJ129" s="14">
        <f>N129+Z129+AF129</f>
        <v>2.95</v>
      </c>
      <c r="AK129" s="211"/>
      <c r="AL129" s="229" t="s">
        <v>51</v>
      </c>
      <c r="AM129" s="229" t="s">
        <v>50</v>
      </c>
      <c r="AN129" s="233" t="s">
        <v>430</v>
      </c>
    </row>
    <row r="130" spans="1:40" ht="144" x14ac:dyDescent="0.25">
      <c r="A130" s="219">
        <v>129</v>
      </c>
      <c r="B130" s="229">
        <v>20213141068</v>
      </c>
      <c r="C130" s="229" t="s">
        <v>507</v>
      </c>
      <c r="D130" s="229" t="s">
        <v>88</v>
      </c>
      <c r="E130" s="229" t="s">
        <v>1318</v>
      </c>
      <c r="F130" s="229">
        <v>15218810640</v>
      </c>
      <c r="G130" s="229" t="s">
        <v>1002</v>
      </c>
      <c r="H130" s="229" t="s">
        <v>509</v>
      </c>
      <c r="I130" s="229" t="s">
        <v>45</v>
      </c>
      <c r="J130" s="229">
        <v>0.65</v>
      </c>
      <c r="K130" s="229" t="s">
        <v>1319</v>
      </c>
      <c r="L130" s="212">
        <v>0.65</v>
      </c>
      <c r="M130" s="212" t="s">
        <v>1319</v>
      </c>
      <c r="N130" s="229">
        <v>0.65</v>
      </c>
      <c r="O130" s="229" t="s">
        <v>1319</v>
      </c>
      <c r="P130" s="229">
        <v>0</v>
      </c>
      <c r="Q130" s="229">
        <v>0</v>
      </c>
      <c r="R130" s="229">
        <v>0</v>
      </c>
      <c r="S130" s="229">
        <v>0</v>
      </c>
      <c r="T130" s="229"/>
      <c r="U130" s="229"/>
      <c r="V130" s="229">
        <v>1.2</v>
      </c>
      <c r="W130" s="229" t="s">
        <v>1320</v>
      </c>
      <c r="X130" s="212">
        <v>1.2</v>
      </c>
      <c r="Y130" s="212" t="s">
        <v>1320</v>
      </c>
      <c r="Z130" s="212">
        <v>1.2</v>
      </c>
      <c r="AA130" s="212" t="s">
        <v>1320</v>
      </c>
      <c r="AB130" s="229">
        <v>1</v>
      </c>
      <c r="AC130" s="229" t="s">
        <v>1321</v>
      </c>
      <c r="AD130" s="212">
        <v>1</v>
      </c>
      <c r="AE130" s="212" t="s">
        <v>1321</v>
      </c>
      <c r="AF130" s="212">
        <v>1</v>
      </c>
      <c r="AG130" s="212" t="s">
        <v>1321</v>
      </c>
      <c r="AH130" s="232">
        <v>2.85</v>
      </c>
      <c r="AI130" s="14">
        <v>2.85</v>
      </c>
      <c r="AJ130" s="14">
        <f>N130+Z130+AF130</f>
        <v>2.85</v>
      </c>
      <c r="AK130" s="211"/>
      <c r="AL130" s="229" t="s">
        <v>96</v>
      </c>
      <c r="AM130" s="229" t="s">
        <v>97</v>
      </c>
      <c r="AN130" s="233" t="s">
        <v>430</v>
      </c>
    </row>
    <row r="131" spans="1:40" ht="72" x14ac:dyDescent="0.25">
      <c r="A131" s="219">
        <v>130</v>
      </c>
      <c r="B131" s="229">
        <v>20213164017</v>
      </c>
      <c r="C131" s="229" t="s">
        <v>515</v>
      </c>
      <c r="D131" s="229" t="s">
        <v>142</v>
      </c>
      <c r="E131" s="229" t="s">
        <v>1322</v>
      </c>
      <c r="F131" s="229">
        <v>13711555610</v>
      </c>
      <c r="G131" s="229" t="s">
        <v>1007</v>
      </c>
      <c r="H131" s="229" t="s">
        <v>509</v>
      </c>
      <c r="I131" s="229" t="s">
        <v>45</v>
      </c>
      <c r="J131" s="229">
        <v>0.7</v>
      </c>
      <c r="K131" s="229" t="s">
        <v>1323</v>
      </c>
      <c r="L131" s="212">
        <v>1.1000000000000001</v>
      </c>
      <c r="M131" s="212" t="s">
        <v>1324</v>
      </c>
      <c r="N131" s="229">
        <v>1.1000000000000001</v>
      </c>
      <c r="O131" s="229" t="s">
        <v>1324</v>
      </c>
      <c r="P131" s="229">
        <v>0</v>
      </c>
      <c r="Q131" s="229" t="s">
        <v>148</v>
      </c>
      <c r="R131" s="229">
        <v>0</v>
      </c>
      <c r="S131" s="229" t="s">
        <v>148</v>
      </c>
      <c r="T131" s="229"/>
      <c r="U131" s="229"/>
      <c r="V131" s="229">
        <v>0.8</v>
      </c>
      <c r="W131" s="229" t="s">
        <v>1325</v>
      </c>
      <c r="X131" s="212">
        <v>0.4</v>
      </c>
      <c r="Y131" s="212" t="s">
        <v>1326</v>
      </c>
      <c r="Z131" s="212">
        <v>0.4</v>
      </c>
      <c r="AA131" s="212" t="s">
        <v>1326</v>
      </c>
      <c r="AB131" s="229">
        <v>1.3</v>
      </c>
      <c r="AC131" s="229" t="s">
        <v>1327</v>
      </c>
      <c r="AD131" s="212">
        <v>1.3</v>
      </c>
      <c r="AE131" s="212" t="s">
        <v>1327</v>
      </c>
      <c r="AF131" s="212">
        <v>1.3</v>
      </c>
      <c r="AG131" s="212" t="s">
        <v>1327</v>
      </c>
      <c r="AH131" s="232">
        <v>2.8</v>
      </c>
      <c r="AI131" s="14">
        <f>L131+R131+X131+AD131</f>
        <v>2.8</v>
      </c>
      <c r="AJ131" s="14">
        <f>N131+Z131+AF131</f>
        <v>2.8</v>
      </c>
      <c r="AK131" s="211"/>
      <c r="AL131" s="229" t="s">
        <v>205</v>
      </c>
      <c r="AM131" s="229" t="s">
        <v>96</v>
      </c>
      <c r="AN131" s="233" t="s">
        <v>430</v>
      </c>
    </row>
    <row r="132" spans="1:40" ht="129.6" x14ac:dyDescent="0.25">
      <c r="A132" s="219">
        <v>131</v>
      </c>
      <c r="B132" s="229">
        <v>20213164029</v>
      </c>
      <c r="C132" s="229" t="s">
        <v>515</v>
      </c>
      <c r="D132" s="229" t="s">
        <v>70</v>
      </c>
      <c r="E132" s="229" t="s">
        <v>1328</v>
      </c>
      <c r="F132" s="229">
        <v>17875333809</v>
      </c>
      <c r="G132" s="229" t="s">
        <v>921</v>
      </c>
      <c r="H132" s="229" t="s">
        <v>509</v>
      </c>
      <c r="I132" s="229" t="s">
        <v>45</v>
      </c>
      <c r="J132" s="229">
        <v>1.55</v>
      </c>
      <c r="K132" s="229" t="s">
        <v>1329</v>
      </c>
      <c r="L132" s="212" t="s">
        <v>1330</v>
      </c>
      <c r="M132" s="212">
        <v>1.35</v>
      </c>
      <c r="N132" s="229"/>
      <c r="O132" s="229"/>
      <c r="P132" s="229">
        <v>0</v>
      </c>
      <c r="Q132" s="229"/>
      <c r="R132" s="229"/>
      <c r="S132" s="229"/>
      <c r="T132" s="229"/>
      <c r="U132" s="229"/>
      <c r="V132" s="229">
        <v>0</v>
      </c>
      <c r="W132" s="229"/>
      <c r="X132" s="212"/>
      <c r="Y132" s="212"/>
      <c r="Z132" s="212"/>
      <c r="AA132" s="212"/>
      <c r="AB132" s="229">
        <v>1.4</v>
      </c>
      <c r="AC132" s="229" t="s">
        <v>1331</v>
      </c>
      <c r="AD132" s="212"/>
      <c r="AE132" s="212"/>
      <c r="AF132" s="212"/>
      <c r="AG132" s="212"/>
      <c r="AH132" s="232">
        <v>2.95</v>
      </c>
      <c r="AI132" s="14">
        <v>2.75</v>
      </c>
      <c r="AJ132" s="14">
        <v>2.75</v>
      </c>
      <c r="AK132" s="211"/>
      <c r="AL132" s="229" t="s">
        <v>97</v>
      </c>
      <c r="AM132" s="229" t="s">
        <v>78</v>
      </c>
      <c r="AN132" s="233" t="s">
        <v>430</v>
      </c>
    </row>
    <row r="133" spans="1:40" ht="72" x14ac:dyDescent="0.25">
      <c r="A133" s="219">
        <v>132</v>
      </c>
      <c r="B133" s="229">
        <v>20213141048</v>
      </c>
      <c r="C133" s="229" t="s">
        <v>507</v>
      </c>
      <c r="D133" s="229" t="s">
        <v>41</v>
      </c>
      <c r="E133" s="229" t="s">
        <v>1332</v>
      </c>
      <c r="F133" s="229">
        <v>13356523313</v>
      </c>
      <c r="G133" s="229" t="s">
        <v>390</v>
      </c>
      <c r="H133" s="229" t="s">
        <v>509</v>
      </c>
      <c r="I133" s="229" t="s">
        <v>45</v>
      </c>
      <c r="J133" s="229">
        <v>0.65</v>
      </c>
      <c r="K133" s="229" t="s">
        <v>1333</v>
      </c>
      <c r="L133" s="212">
        <v>0.65</v>
      </c>
      <c r="M133" s="212" t="s">
        <v>1334</v>
      </c>
      <c r="N133" s="229">
        <v>0.65</v>
      </c>
      <c r="O133" s="229" t="s">
        <v>1334</v>
      </c>
      <c r="P133" s="229"/>
      <c r="Q133" s="229"/>
      <c r="R133" s="229"/>
      <c r="S133" s="229"/>
      <c r="T133" s="229"/>
      <c r="U133" s="229"/>
      <c r="V133" s="229">
        <v>0.8</v>
      </c>
      <c r="W133" s="229" t="s">
        <v>1335</v>
      </c>
      <c r="X133" s="212">
        <v>0.8</v>
      </c>
      <c r="Y133" s="212" t="s">
        <v>1336</v>
      </c>
      <c r="Z133" s="212">
        <v>0.8</v>
      </c>
      <c r="AA133" s="212" t="s">
        <v>1336</v>
      </c>
      <c r="AB133" s="229">
        <v>1.3</v>
      </c>
      <c r="AC133" s="229" t="s">
        <v>1337</v>
      </c>
      <c r="AD133" s="212" t="s">
        <v>1338</v>
      </c>
      <c r="AE133" s="212" t="s">
        <v>1339</v>
      </c>
      <c r="AF133" s="212">
        <v>1.3</v>
      </c>
      <c r="AG133" s="212" t="s">
        <v>1339</v>
      </c>
      <c r="AH133" s="232">
        <f>AB133+V133+J133</f>
        <v>2.75</v>
      </c>
      <c r="AI133" s="14">
        <f>L133+X133+AF133</f>
        <v>2.75</v>
      </c>
      <c r="AJ133" s="14">
        <f>N133+Z133+AF133</f>
        <v>2.75</v>
      </c>
      <c r="AK133" s="211"/>
      <c r="AL133" s="229" t="s">
        <v>573</v>
      </c>
      <c r="AM133" s="229" t="s">
        <v>51</v>
      </c>
      <c r="AN133" s="233" t="s">
        <v>430</v>
      </c>
    </row>
    <row r="134" spans="1:40" ht="129.6" x14ac:dyDescent="0.25">
      <c r="A134" s="219">
        <v>133</v>
      </c>
      <c r="B134" s="229">
        <v>20213141049</v>
      </c>
      <c r="C134" s="229" t="s">
        <v>507</v>
      </c>
      <c r="D134" s="229" t="s">
        <v>632</v>
      </c>
      <c r="E134" s="229" t="s">
        <v>1340</v>
      </c>
      <c r="F134" s="229" t="s">
        <v>1341</v>
      </c>
      <c r="G134" s="229" t="s">
        <v>261</v>
      </c>
      <c r="H134" s="229" t="s">
        <v>509</v>
      </c>
      <c r="I134" s="229" t="s">
        <v>45</v>
      </c>
      <c r="J134" s="229">
        <v>1.75</v>
      </c>
      <c r="K134" s="229" t="s">
        <v>1342</v>
      </c>
      <c r="L134" s="212">
        <f>J134</f>
        <v>1.75</v>
      </c>
      <c r="M134" s="212" t="s">
        <v>1343</v>
      </c>
      <c r="N134" s="229">
        <f>L134</f>
        <v>1.75</v>
      </c>
      <c r="O134" s="229" t="s">
        <v>1344</v>
      </c>
      <c r="P134" s="229">
        <v>0</v>
      </c>
      <c r="Q134" s="229" t="s">
        <v>250</v>
      </c>
      <c r="R134" s="229">
        <f>R135</f>
        <v>0</v>
      </c>
      <c r="S134" s="229"/>
      <c r="T134" s="229"/>
      <c r="U134" s="229"/>
      <c r="V134" s="229">
        <v>0.6</v>
      </c>
      <c r="W134" s="229" t="s">
        <v>1345</v>
      </c>
      <c r="X134" s="212">
        <f>V134</f>
        <v>0.6</v>
      </c>
      <c r="Y134" s="212" t="s">
        <v>1345</v>
      </c>
      <c r="Z134" s="212">
        <f>X134</f>
        <v>0.6</v>
      </c>
      <c r="AA134" s="212" t="s">
        <v>1345</v>
      </c>
      <c r="AB134" s="229">
        <v>0.8</v>
      </c>
      <c r="AC134" s="230" t="s">
        <v>1346</v>
      </c>
      <c r="AD134" s="212">
        <v>0.4</v>
      </c>
      <c r="AE134" s="212" t="s">
        <v>1347</v>
      </c>
      <c r="AF134" s="212">
        <v>0.4</v>
      </c>
      <c r="AG134" s="212" t="s">
        <v>1347</v>
      </c>
      <c r="AH134" s="232">
        <f>J134+P134+V134+AB134</f>
        <v>3.1500000000000004</v>
      </c>
      <c r="AI134" s="14">
        <f>L134+R134+X134+AD134</f>
        <v>2.75</v>
      </c>
      <c r="AJ134" s="14">
        <f>N134+Z134+AF134</f>
        <v>2.75</v>
      </c>
      <c r="AK134" s="211"/>
      <c r="AL134" s="229" t="s">
        <v>61</v>
      </c>
      <c r="AM134" s="229" t="s">
        <v>253</v>
      </c>
      <c r="AN134" s="233" t="s">
        <v>430</v>
      </c>
    </row>
    <row r="135" spans="1:40" ht="72" x14ac:dyDescent="0.25">
      <c r="A135" s="219">
        <v>134</v>
      </c>
      <c r="B135" s="229">
        <v>20213164008</v>
      </c>
      <c r="C135" s="229" t="s">
        <v>566</v>
      </c>
      <c r="D135" s="229" t="s">
        <v>142</v>
      </c>
      <c r="E135" s="229" t="s">
        <v>1348</v>
      </c>
      <c r="F135" s="229">
        <v>13723510828</v>
      </c>
      <c r="G135" s="229" t="s">
        <v>667</v>
      </c>
      <c r="H135" s="229" t="s">
        <v>44</v>
      </c>
      <c r="I135" s="229" t="s">
        <v>45</v>
      </c>
      <c r="J135" s="229">
        <v>1.1499999999999999</v>
      </c>
      <c r="K135" s="229" t="s">
        <v>1349</v>
      </c>
      <c r="L135" s="212">
        <v>0.9</v>
      </c>
      <c r="M135" s="212" t="s">
        <v>1350</v>
      </c>
      <c r="N135" s="229">
        <v>0.9</v>
      </c>
      <c r="O135" s="229" t="s">
        <v>1350</v>
      </c>
      <c r="P135" s="229">
        <v>0</v>
      </c>
      <c r="Q135" s="229" t="s">
        <v>148</v>
      </c>
      <c r="R135" s="229">
        <v>0</v>
      </c>
      <c r="S135" s="229" t="s">
        <v>148</v>
      </c>
      <c r="T135" s="229"/>
      <c r="U135" s="229"/>
      <c r="V135" s="229">
        <v>0.2</v>
      </c>
      <c r="W135" s="229" t="s">
        <v>1351</v>
      </c>
      <c r="X135" s="212">
        <v>0.2</v>
      </c>
      <c r="Y135" s="212" t="s">
        <v>1351</v>
      </c>
      <c r="Z135" s="212">
        <v>0.2</v>
      </c>
      <c r="AA135" s="212" t="s">
        <v>1351</v>
      </c>
      <c r="AB135" s="229">
        <v>1.6</v>
      </c>
      <c r="AC135" s="229" t="s">
        <v>1352</v>
      </c>
      <c r="AD135" s="212">
        <v>1.6</v>
      </c>
      <c r="AE135" s="212" t="s">
        <v>1352</v>
      </c>
      <c r="AF135" s="212">
        <v>1.6</v>
      </c>
      <c r="AG135" s="212" t="s">
        <v>1352</v>
      </c>
      <c r="AH135" s="232">
        <v>2.95</v>
      </c>
      <c r="AI135" s="14">
        <v>2.7</v>
      </c>
      <c r="AJ135" s="14">
        <v>2.7</v>
      </c>
      <c r="AK135" s="211" t="s">
        <v>1353</v>
      </c>
      <c r="AL135" s="229" t="s">
        <v>205</v>
      </c>
      <c r="AM135" s="229" t="s">
        <v>96</v>
      </c>
      <c r="AN135" s="233" t="s">
        <v>430</v>
      </c>
    </row>
    <row r="136" spans="1:40" ht="100.8" x14ac:dyDescent="0.25">
      <c r="A136" s="219">
        <v>135</v>
      </c>
      <c r="B136" s="229">
        <v>20213141052</v>
      </c>
      <c r="C136" s="229" t="s">
        <v>507</v>
      </c>
      <c r="D136" s="229" t="s">
        <v>632</v>
      </c>
      <c r="E136" s="229" t="s">
        <v>1354</v>
      </c>
      <c r="F136" s="229" t="s">
        <v>1355</v>
      </c>
      <c r="G136" s="229" t="s">
        <v>144</v>
      </c>
      <c r="H136" s="229" t="s">
        <v>509</v>
      </c>
      <c r="I136" s="229" t="s">
        <v>45</v>
      </c>
      <c r="J136" s="229">
        <v>1.55</v>
      </c>
      <c r="K136" s="229" t="s">
        <v>1356</v>
      </c>
      <c r="L136" s="212">
        <f>J136</f>
        <v>1.55</v>
      </c>
      <c r="M136" s="212" t="s">
        <v>1356</v>
      </c>
      <c r="N136" s="229">
        <f>L136</f>
        <v>1.55</v>
      </c>
      <c r="O136" s="229" t="s">
        <v>1356</v>
      </c>
      <c r="P136" s="229">
        <v>0</v>
      </c>
      <c r="Q136" s="229" t="s">
        <v>250</v>
      </c>
      <c r="R136" s="229">
        <f>R137</f>
        <v>0</v>
      </c>
      <c r="S136" s="229"/>
      <c r="T136" s="229"/>
      <c r="U136" s="229"/>
      <c r="V136" s="229">
        <v>0.2</v>
      </c>
      <c r="W136" s="229" t="s">
        <v>1357</v>
      </c>
      <c r="X136" s="212">
        <f>V136</f>
        <v>0.2</v>
      </c>
      <c r="Y136" s="212" t="s">
        <v>1357</v>
      </c>
      <c r="Z136" s="212">
        <f>X136</f>
        <v>0.2</v>
      </c>
      <c r="AA136" s="212" t="s">
        <v>1357</v>
      </c>
      <c r="AB136" s="229">
        <v>1</v>
      </c>
      <c r="AC136" s="229" t="s">
        <v>1358</v>
      </c>
      <c r="AD136" s="212">
        <f>AB136-0.2</f>
        <v>0.8</v>
      </c>
      <c r="AE136" s="212" t="s">
        <v>1359</v>
      </c>
      <c r="AF136" s="212">
        <v>0.8</v>
      </c>
      <c r="AG136" s="212" t="s">
        <v>1359</v>
      </c>
      <c r="AH136" s="232">
        <f>J136+P136+V136+AB136</f>
        <v>2.75</v>
      </c>
      <c r="AI136" s="14">
        <f>L136+R136+X136+AD136</f>
        <v>2.5499999999999998</v>
      </c>
      <c r="AJ136" s="14">
        <f>N136+Z136+AF136</f>
        <v>2.5499999999999998</v>
      </c>
      <c r="AK136" s="211"/>
      <c r="AL136" s="229" t="s">
        <v>61</v>
      </c>
      <c r="AM136" s="229" t="s">
        <v>253</v>
      </c>
      <c r="AN136" s="233" t="s">
        <v>430</v>
      </c>
    </row>
    <row r="137" spans="1:40" ht="72" x14ac:dyDescent="0.25">
      <c r="A137" s="219">
        <v>136</v>
      </c>
      <c r="B137" s="229">
        <v>20213141031</v>
      </c>
      <c r="C137" s="229" t="s">
        <v>507</v>
      </c>
      <c r="D137" s="229" t="s">
        <v>142</v>
      </c>
      <c r="E137" s="229" t="s">
        <v>1360</v>
      </c>
      <c r="F137" s="229">
        <v>18836826995</v>
      </c>
      <c r="G137" s="229" t="s">
        <v>1361</v>
      </c>
      <c r="H137" s="229" t="s">
        <v>509</v>
      </c>
      <c r="I137" s="229" t="s">
        <v>45</v>
      </c>
      <c r="J137" s="229">
        <v>1.1000000000000001</v>
      </c>
      <c r="K137" s="229" t="s">
        <v>1362</v>
      </c>
      <c r="L137" s="212">
        <v>0.9</v>
      </c>
      <c r="M137" s="212" t="s">
        <v>1363</v>
      </c>
      <c r="N137" s="229">
        <v>0.9</v>
      </c>
      <c r="O137" s="229" t="s">
        <v>1363</v>
      </c>
      <c r="P137" s="229">
        <v>0</v>
      </c>
      <c r="Q137" s="229" t="s">
        <v>148</v>
      </c>
      <c r="R137" s="229">
        <v>0</v>
      </c>
      <c r="S137" s="229" t="s">
        <v>148</v>
      </c>
      <c r="T137" s="229"/>
      <c r="U137" s="229"/>
      <c r="V137" s="229">
        <v>0.6</v>
      </c>
      <c r="W137" s="229" t="s">
        <v>1364</v>
      </c>
      <c r="X137" s="212">
        <v>0.6</v>
      </c>
      <c r="Y137" s="212" t="s">
        <v>1364</v>
      </c>
      <c r="Z137" s="212">
        <v>0.6</v>
      </c>
      <c r="AA137" s="212" t="s">
        <v>1364</v>
      </c>
      <c r="AB137" s="229">
        <v>1</v>
      </c>
      <c r="AC137" s="229" t="s">
        <v>1365</v>
      </c>
      <c r="AD137" s="212">
        <v>1</v>
      </c>
      <c r="AE137" s="212" t="s">
        <v>1365</v>
      </c>
      <c r="AF137" s="212">
        <v>1</v>
      </c>
      <c r="AG137" s="212" t="s">
        <v>1365</v>
      </c>
      <c r="AH137" s="232">
        <v>2.7</v>
      </c>
      <c r="AI137" s="14">
        <f>L137+R137+X137+AD137</f>
        <v>2.5</v>
      </c>
      <c r="AJ137" s="14">
        <f>N137+Z137+AF137</f>
        <v>2.5</v>
      </c>
      <c r="AK137" s="211" t="s">
        <v>1366</v>
      </c>
      <c r="AL137" s="229" t="s">
        <v>205</v>
      </c>
      <c r="AM137" s="229" t="s">
        <v>96</v>
      </c>
      <c r="AN137" s="233" t="s">
        <v>430</v>
      </c>
    </row>
    <row r="138" spans="1:40" ht="57.6" x14ac:dyDescent="0.25">
      <c r="A138" s="219">
        <v>137</v>
      </c>
      <c r="B138" s="229">
        <v>20213164014</v>
      </c>
      <c r="C138" s="229" t="s">
        <v>515</v>
      </c>
      <c r="D138" s="229" t="s">
        <v>70</v>
      </c>
      <c r="E138" s="229" t="s">
        <v>1367</v>
      </c>
      <c r="F138" s="229">
        <v>18813212540</v>
      </c>
      <c r="G138" s="229" t="s">
        <v>1368</v>
      </c>
      <c r="H138" s="229" t="s">
        <v>509</v>
      </c>
      <c r="I138" s="229" t="s">
        <v>45</v>
      </c>
      <c r="J138" s="229">
        <v>1.1499999999999999</v>
      </c>
      <c r="K138" s="229" t="s">
        <v>1369</v>
      </c>
      <c r="L138" s="212"/>
      <c r="M138" s="212"/>
      <c r="N138" s="229"/>
      <c r="O138" s="229"/>
      <c r="P138" s="229">
        <v>0</v>
      </c>
      <c r="Q138" s="229"/>
      <c r="R138" s="229"/>
      <c r="S138" s="229"/>
      <c r="T138" s="229"/>
      <c r="U138" s="229"/>
      <c r="V138" s="229">
        <v>0.2</v>
      </c>
      <c r="W138" s="229" t="s">
        <v>1370</v>
      </c>
      <c r="X138" s="212"/>
      <c r="Y138" s="212"/>
      <c r="Z138" s="212"/>
      <c r="AA138" s="212"/>
      <c r="AB138" s="229">
        <v>1.1000000000000001</v>
      </c>
      <c r="AC138" s="229" t="s">
        <v>1371</v>
      </c>
      <c r="AD138" s="212" t="s">
        <v>1372</v>
      </c>
      <c r="AE138" s="212">
        <v>0.8</v>
      </c>
      <c r="AF138" s="212"/>
      <c r="AG138" s="212"/>
      <c r="AH138" s="232">
        <v>2.4500000000000002</v>
      </c>
      <c r="AI138" s="14">
        <v>2.15</v>
      </c>
      <c r="AJ138" s="14">
        <v>2.4500000000000002</v>
      </c>
      <c r="AK138" s="211" t="s">
        <v>1373</v>
      </c>
      <c r="AL138" s="229" t="s">
        <v>97</v>
      </c>
      <c r="AM138" s="229" t="s">
        <v>78</v>
      </c>
      <c r="AN138" s="233" t="s">
        <v>430</v>
      </c>
    </row>
    <row r="139" spans="1:40" ht="57.6" x14ac:dyDescent="0.25">
      <c r="A139" s="219">
        <v>138</v>
      </c>
      <c r="B139" s="229">
        <v>20213164091</v>
      </c>
      <c r="C139" s="229" t="s">
        <v>566</v>
      </c>
      <c r="D139" s="229" t="s">
        <v>41</v>
      </c>
      <c r="E139" s="229" t="s">
        <v>1374</v>
      </c>
      <c r="F139" s="229">
        <v>15629039133</v>
      </c>
      <c r="G139" s="229" t="s">
        <v>1375</v>
      </c>
      <c r="H139" s="229" t="s">
        <v>509</v>
      </c>
      <c r="I139" s="229" t="s">
        <v>45</v>
      </c>
      <c r="J139" s="229">
        <v>0.85</v>
      </c>
      <c r="K139" s="229" t="s">
        <v>1376</v>
      </c>
      <c r="L139" s="212">
        <v>0.65</v>
      </c>
      <c r="M139" s="212" t="s">
        <v>1377</v>
      </c>
      <c r="N139" s="229">
        <v>0.85</v>
      </c>
      <c r="O139" s="229" t="s">
        <v>1378</v>
      </c>
      <c r="P139" s="229"/>
      <c r="Q139" s="229"/>
      <c r="R139" s="229"/>
      <c r="S139" s="229"/>
      <c r="T139" s="229"/>
      <c r="U139" s="229"/>
      <c r="V139" s="229">
        <v>0.6</v>
      </c>
      <c r="W139" s="229" t="s">
        <v>1379</v>
      </c>
      <c r="X139" s="212">
        <v>0.8</v>
      </c>
      <c r="Y139" s="212" t="s">
        <v>1380</v>
      </c>
      <c r="Z139" s="212">
        <v>0.8</v>
      </c>
      <c r="AA139" s="212" t="s">
        <v>1381</v>
      </c>
      <c r="AB139" s="229">
        <v>0.8</v>
      </c>
      <c r="AC139" s="229" t="s">
        <v>1382</v>
      </c>
      <c r="AD139" s="212">
        <v>0.8</v>
      </c>
      <c r="AE139" s="212" t="s">
        <v>1383</v>
      </c>
      <c r="AF139" s="212">
        <v>0.8</v>
      </c>
      <c r="AG139" s="212" t="s">
        <v>1383</v>
      </c>
      <c r="AH139" s="232">
        <f>AB139+V139+J139</f>
        <v>2.25</v>
      </c>
      <c r="AI139" s="14">
        <f>L139+X139+AF139</f>
        <v>2.25</v>
      </c>
      <c r="AJ139" s="14">
        <f>N139+Z139+AF139</f>
        <v>2.4500000000000002</v>
      </c>
      <c r="AK139" s="211"/>
      <c r="AL139" s="229" t="s">
        <v>573</v>
      </c>
      <c r="AM139" s="229" t="s">
        <v>51</v>
      </c>
      <c r="AN139" s="233" t="s">
        <v>430</v>
      </c>
    </row>
    <row r="140" spans="1:40" ht="57.6" x14ac:dyDescent="0.25">
      <c r="A140" s="219">
        <v>139</v>
      </c>
      <c r="B140" s="229">
        <v>20213141016</v>
      </c>
      <c r="C140" s="211" t="s">
        <v>507</v>
      </c>
      <c r="D140" s="211" t="s">
        <v>54</v>
      </c>
      <c r="E140" s="211" t="s">
        <v>1384</v>
      </c>
      <c r="F140" s="229">
        <v>15239623767</v>
      </c>
      <c r="G140" s="229" t="s">
        <v>158</v>
      </c>
      <c r="H140" s="229" t="s">
        <v>509</v>
      </c>
      <c r="I140" s="229" t="s">
        <v>45</v>
      </c>
      <c r="J140" s="229">
        <v>0.85</v>
      </c>
      <c r="K140" s="229" t="s">
        <v>1385</v>
      </c>
      <c r="L140" s="212">
        <v>0.85</v>
      </c>
      <c r="M140" s="212" t="s">
        <v>1385</v>
      </c>
      <c r="N140" s="229">
        <v>0.85</v>
      </c>
      <c r="O140" s="229" t="s">
        <v>1385</v>
      </c>
      <c r="P140" s="229"/>
      <c r="Q140" s="229"/>
      <c r="R140" s="229"/>
      <c r="S140" s="229"/>
      <c r="T140" s="229"/>
      <c r="U140" s="229"/>
      <c r="V140" s="229">
        <v>0.2</v>
      </c>
      <c r="W140" s="229" t="s">
        <v>1386</v>
      </c>
      <c r="X140" s="212">
        <v>1.2</v>
      </c>
      <c r="Y140" s="212" t="s">
        <v>1387</v>
      </c>
      <c r="Z140" s="212">
        <v>1.2</v>
      </c>
      <c r="AA140" s="212" t="s">
        <v>1387</v>
      </c>
      <c r="AB140" s="229">
        <v>1</v>
      </c>
      <c r="AC140" s="229" t="s">
        <v>1388</v>
      </c>
      <c r="AD140" s="212">
        <v>0.4</v>
      </c>
      <c r="AE140" s="212" t="s">
        <v>1389</v>
      </c>
      <c r="AF140" s="212">
        <v>0.4</v>
      </c>
      <c r="AG140" s="212" t="s">
        <v>1389</v>
      </c>
      <c r="AH140" s="232">
        <f>AB140+V140+J140</f>
        <v>2.0499999999999998</v>
      </c>
      <c r="AI140" s="14">
        <v>2.4500000000000002</v>
      </c>
      <c r="AJ140" s="14">
        <f>N140+Z140+AF140</f>
        <v>2.4499999999999997</v>
      </c>
      <c r="AK140" s="211" t="s">
        <v>1390</v>
      </c>
      <c r="AL140" s="229" t="s">
        <v>61</v>
      </c>
      <c r="AM140" s="229" t="s">
        <v>62</v>
      </c>
      <c r="AN140" s="233" t="s">
        <v>430</v>
      </c>
    </row>
    <row r="141" spans="1:40" ht="158.4" x14ac:dyDescent="0.25">
      <c r="A141" s="219">
        <v>140</v>
      </c>
      <c r="B141" s="229">
        <v>20213141102</v>
      </c>
      <c r="C141" s="229" t="s">
        <v>507</v>
      </c>
      <c r="D141" s="229" t="s">
        <v>41</v>
      </c>
      <c r="E141" s="229" t="s">
        <v>1391</v>
      </c>
      <c r="F141" s="229">
        <v>18585313858</v>
      </c>
      <c r="G141" s="229" t="s">
        <v>1392</v>
      </c>
      <c r="H141" s="229" t="s">
        <v>509</v>
      </c>
      <c r="I141" s="229" t="s">
        <v>45</v>
      </c>
      <c r="J141" s="229">
        <v>1.25</v>
      </c>
      <c r="K141" s="229" t="s">
        <v>1393</v>
      </c>
      <c r="L141" s="212">
        <v>0.85</v>
      </c>
      <c r="M141" s="212" t="s">
        <v>1394</v>
      </c>
      <c r="N141" s="229">
        <v>1.05</v>
      </c>
      <c r="O141" s="229" t="s">
        <v>1395</v>
      </c>
      <c r="P141" s="229"/>
      <c r="Q141" s="229"/>
      <c r="R141" s="229"/>
      <c r="S141" s="229"/>
      <c r="T141" s="229"/>
      <c r="U141" s="229"/>
      <c r="V141" s="229">
        <v>0.2</v>
      </c>
      <c r="W141" s="229" t="s">
        <v>1396</v>
      </c>
      <c r="X141" s="212">
        <v>0.6</v>
      </c>
      <c r="Y141" s="212" t="s">
        <v>1397</v>
      </c>
      <c r="Z141" s="212">
        <v>0.4</v>
      </c>
      <c r="AA141" s="212" t="s">
        <v>1398</v>
      </c>
      <c r="AB141" s="229">
        <v>0.8</v>
      </c>
      <c r="AC141" s="229" t="s">
        <v>1399</v>
      </c>
      <c r="AD141" s="212" t="s">
        <v>117</v>
      </c>
      <c r="AE141" s="212" t="s">
        <v>1400</v>
      </c>
      <c r="AF141" s="212">
        <v>0.8</v>
      </c>
      <c r="AG141" s="212" t="s">
        <v>1400</v>
      </c>
      <c r="AH141" s="232">
        <f>AB141+V141+J141</f>
        <v>2.25</v>
      </c>
      <c r="AI141" s="14">
        <f>L141+X141+AF141</f>
        <v>2.25</v>
      </c>
      <c r="AJ141" s="14">
        <f>N141+Z141+AF141</f>
        <v>2.25</v>
      </c>
      <c r="AK141" s="211"/>
      <c r="AL141" s="229" t="s">
        <v>573</v>
      </c>
      <c r="AM141" s="229" t="s">
        <v>51</v>
      </c>
      <c r="AN141" s="233" t="s">
        <v>430</v>
      </c>
    </row>
    <row r="142" spans="1:40" ht="43.2" x14ac:dyDescent="0.25">
      <c r="A142" s="219">
        <v>141</v>
      </c>
      <c r="B142" s="229">
        <v>20213141060</v>
      </c>
      <c r="C142" s="211" t="s">
        <v>507</v>
      </c>
      <c r="D142" s="211" t="s">
        <v>54</v>
      </c>
      <c r="E142" s="211" t="s">
        <v>1401</v>
      </c>
      <c r="F142" s="229">
        <v>13087309819</v>
      </c>
      <c r="G142" s="211" t="s">
        <v>261</v>
      </c>
      <c r="H142" s="211" t="s">
        <v>509</v>
      </c>
      <c r="I142" s="211" t="s">
        <v>45</v>
      </c>
      <c r="J142" s="229">
        <v>2.25</v>
      </c>
      <c r="K142" s="211" t="s">
        <v>1402</v>
      </c>
      <c r="L142" s="212">
        <v>2.25</v>
      </c>
      <c r="M142" s="211" t="s">
        <v>1402</v>
      </c>
      <c r="N142" s="229">
        <v>2.25</v>
      </c>
      <c r="O142" s="211" t="s">
        <v>1402</v>
      </c>
      <c r="P142" s="229"/>
      <c r="Q142" s="229"/>
      <c r="R142" s="229"/>
      <c r="S142" s="229"/>
      <c r="T142" s="229"/>
      <c r="U142" s="229"/>
      <c r="V142" s="229">
        <v>0</v>
      </c>
      <c r="W142" s="211" t="s">
        <v>148</v>
      </c>
      <c r="X142" s="212">
        <f>V142</f>
        <v>0</v>
      </c>
      <c r="Y142" s="212"/>
      <c r="Z142" s="212">
        <v>0</v>
      </c>
      <c r="AA142" s="211" t="s">
        <v>148</v>
      </c>
      <c r="AB142" s="229">
        <v>0</v>
      </c>
      <c r="AC142" s="211" t="s">
        <v>148</v>
      </c>
      <c r="AD142" s="212">
        <v>0</v>
      </c>
      <c r="AE142" s="211" t="s">
        <v>148</v>
      </c>
      <c r="AF142" s="212">
        <v>0</v>
      </c>
      <c r="AG142" s="211" t="s">
        <v>148</v>
      </c>
      <c r="AH142" s="232">
        <f>AB142+V142+J142</f>
        <v>2.25</v>
      </c>
      <c r="AI142" s="14">
        <v>2.4500000000000002</v>
      </c>
      <c r="AJ142" s="14">
        <f>N142+Z142+AF142</f>
        <v>2.25</v>
      </c>
      <c r="AK142" s="211"/>
      <c r="AL142" s="229" t="s">
        <v>61</v>
      </c>
      <c r="AM142" s="229" t="s">
        <v>62</v>
      </c>
      <c r="AN142" s="233" t="s">
        <v>430</v>
      </c>
    </row>
    <row r="143" spans="1:40" ht="86.4" x14ac:dyDescent="0.25">
      <c r="A143" s="219">
        <v>142</v>
      </c>
      <c r="B143" s="229">
        <v>20213164002</v>
      </c>
      <c r="C143" s="211" t="s">
        <v>515</v>
      </c>
      <c r="D143" s="211" t="s">
        <v>54</v>
      </c>
      <c r="E143" s="211" t="s">
        <v>1403</v>
      </c>
      <c r="F143" s="229">
        <v>15919348363</v>
      </c>
      <c r="G143" s="211" t="s">
        <v>1052</v>
      </c>
      <c r="H143" s="211" t="s">
        <v>509</v>
      </c>
      <c r="I143" s="211" t="s">
        <v>45</v>
      </c>
      <c r="J143" s="229">
        <v>0.25</v>
      </c>
      <c r="K143" s="211" t="s">
        <v>1404</v>
      </c>
      <c r="L143" s="212">
        <v>0.25</v>
      </c>
      <c r="M143" s="211" t="s">
        <v>1404</v>
      </c>
      <c r="N143" s="229">
        <v>0.25</v>
      </c>
      <c r="O143" s="211" t="s">
        <v>1404</v>
      </c>
      <c r="P143" s="229"/>
      <c r="Q143" s="229"/>
      <c r="R143" s="229"/>
      <c r="S143" s="229"/>
      <c r="T143" s="229"/>
      <c r="U143" s="229"/>
      <c r="V143" s="229">
        <v>1</v>
      </c>
      <c r="W143" s="211" t="s">
        <v>1405</v>
      </c>
      <c r="X143" s="212">
        <f>1</f>
        <v>1</v>
      </c>
      <c r="Y143" s="211" t="s">
        <v>1405</v>
      </c>
      <c r="Z143" s="212">
        <v>1</v>
      </c>
      <c r="AA143" s="211" t="s">
        <v>1405</v>
      </c>
      <c r="AB143" s="229">
        <v>1</v>
      </c>
      <c r="AC143" s="211" t="s">
        <v>1406</v>
      </c>
      <c r="AD143" s="212">
        <v>1</v>
      </c>
      <c r="AE143" s="211" t="s">
        <v>1406</v>
      </c>
      <c r="AF143" s="212">
        <v>1</v>
      </c>
      <c r="AG143" s="211" t="s">
        <v>1406</v>
      </c>
      <c r="AH143" s="232">
        <f>AB143+V143+J143</f>
        <v>2.25</v>
      </c>
      <c r="AI143" s="14">
        <v>2.25</v>
      </c>
      <c r="AJ143" s="14">
        <f>N143+Z143+AF143</f>
        <v>2.25</v>
      </c>
      <c r="AK143" s="211"/>
      <c r="AL143" s="229" t="s">
        <v>61</v>
      </c>
      <c r="AM143" s="229" t="s">
        <v>62</v>
      </c>
      <c r="AN143" s="233" t="s">
        <v>430</v>
      </c>
    </row>
    <row r="144" spans="1:40" ht="115.2" x14ac:dyDescent="0.25">
      <c r="A144" s="219">
        <v>143</v>
      </c>
      <c r="B144" s="229">
        <v>20213164043</v>
      </c>
      <c r="C144" s="229" t="s">
        <v>566</v>
      </c>
      <c r="D144" s="229" t="s">
        <v>70</v>
      </c>
      <c r="E144" s="229" t="s">
        <v>1407</v>
      </c>
      <c r="F144" s="229">
        <v>17869408545</v>
      </c>
      <c r="G144" s="229" t="s">
        <v>80</v>
      </c>
      <c r="H144" s="229" t="s">
        <v>509</v>
      </c>
      <c r="I144" s="229" t="s">
        <v>45</v>
      </c>
      <c r="J144" s="229">
        <v>1.1499999999999999</v>
      </c>
      <c r="K144" s="229" t="s">
        <v>1408</v>
      </c>
      <c r="L144" s="212" t="s">
        <v>1409</v>
      </c>
      <c r="M144" s="212">
        <v>1.35</v>
      </c>
      <c r="N144" s="229"/>
      <c r="O144" s="229"/>
      <c r="P144" s="229">
        <v>0</v>
      </c>
      <c r="Q144" s="229"/>
      <c r="R144" s="229"/>
      <c r="S144" s="229"/>
      <c r="T144" s="229"/>
      <c r="U144" s="229"/>
      <c r="V144" s="229">
        <v>0</v>
      </c>
      <c r="W144" s="229"/>
      <c r="X144" s="212"/>
      <c r="Y144" s="212"/>
      <c r="Z144" s="212"/>
      <c r="AA144" s="212"/>
      <c r="AB144" s="229">
        <v>1.2</v>
      </c>
      <c r="AC144" s="229" t="s">
        <v>1410</v>
      </c>
      <c r="AD144" s="212" t="s">
        <v>787</v>
      </c>
      <c r="AE144" s="212">
        <v>0.8</v>
      </c>
      <c r="AF144" s="212"/>
      <c r="AG144" s="212"/>
      <c r="AH144" s="232">
        <v>2.35</v>
      </c>
      <c r="AI144" s="14">
        <v>2.15</v>
      </c>
      <c r="AJ144" s="14">
        <v>2.15</v>
      </c>
      <c r="AK144" s="211"/>
      <c r="AL144" s="229" t="s">
        <v>97</v>
      </c>
      <c r="AM144" s="229" t="s">
        <v>78</v>
      </c>
      <c r="AN144" s="233" t="s">
        <v>430</v>
      </c>
    </row>
    <row r="145" spans="1:40" ht="86.4" x14ac:dyDescent="0.25">
      <c r="A145" s="219">
        <v>144</v>
      </c>
      <c r="B145" s="229">
        <v>20213164078</v>
      </c>
      <c r="C145" s="229" t="s">
        <v>515</v>
      </c>
      <c r="D145" s="229" t="s">
        <v>632</v>
      </c>
      <c r="E145" s="229" t="s">
        <v>1411</v>
      </c>
      <c r="F145" s="229">
        <v>13570400996</v>
      </c>
      <c r="G145" s="229" t="s">
        <v>771</v>
      </c>
      <c r="H145" s="229" t="s">
        <v>509</v>
      </c>
      <c r="I145" s="229" t="s">
        <v>45</v>
      </c>
      <c r="J145" s="229">
        <v>1.35</v>
      </c>
      <c r="K145" s="229" t="s">
        <v>1412</v>
      </c>
      <c r="L145" s="212">
        <f>J145</f>
        <v>1.35</v>
      </c>
      <c r="M145" s="212" t="s">
        <v>1412</v>
      </c>
      <c r="N145" s="229">
        <f>L145</f>
        <v>1.35</v>
      </c>
      <c r="O145" s="229" t="s">
        <v>1412</v>
      </c>
      <c r="P145" s="229">
        <v>0</v>
      </c>
      <c r="Q145" s="229" t="s">
        <v>250</v>
      </c>
      <c r="R145" s="229">
        <f>R146</f>
        <v>0</v>
      </c>
      <c r="S145" s="229"/>
      <c r="T145" s="229"/>
      <c r="U145" s="229"/>
      <c r="V145" s="229">
        <v>0.4</v>
      </c>
      <c r="W145" s="229" t="s">
        <v>1413</v>
      </c>
      <c r="X145" s="212">
        <f>V145</f>
        <v>0.4</v>
      </c>
      <c r="Y145" s="212" t="s">
        <v>1413</v>
      </c>
      <c r="Z145" s="212">
        <f>X145</f>
        <v>0.4</v>
      </c>
      <c r="AA145" s="212" t="s">
        <v>1413</v>
      </c>
      <c r="AB145" s="229">
        <v>0.4</v>
      </c>
      <c r="AC145" s="229" t="s">
        <v>1414</v>
      </c>
      <c r="AD145" s="212">
        <f>AB145</f>
        <v>0.4</v>
      </c>
      <c r="AE145" s="212"/>
      <c r="AF145" s="212">
        <v>0.4</v>
      </c>
      <c r="AG145" s="212"/>
      <c r="AH145" s="232">
        <f>J145+P145+V145+AB145</f>
        <v>2.15</v>
      </c>
      <c r="AI145" s="14">
        <f>L145+R145+X145+AD145</f>
        <v>2.15</v>
      </c>
      <c r="AJ145" s="14">
        <f t="shared" ref="AJ145:AJ152" si="9">N145+Z145+AF145</f>
        <v>2.15</v>
      </c>
      <c r="AK145" s="211"/>
      <c r="AL145" s="229" t="s">
        <v>61</v>
      </c>
      <c r="AM145" s="229" t="s">
        <v>253</v>
      </c>
      <c r="AN145" s="233" t="s">
        <v>430</v>
      </c>
    </row>
    <row r="146" spans="1:40" ht="201.6" x14ac:dyDescent="0.25">
      <c r="A146" s="219">
        <v>145</v>
      </c>
      <c r="B146" s="229">
        <v>20213141083</v>
      </c>
      <c r="C146" s="229" t="s">
        <v>507</v>
      </c>
      <c r="D146" s="229" t="s">
        <v>110</v>
      </c>
      <c r="E146" s="229" t="s">
        <v>1415</v>
      </c>
      <c r="F146" s="229" t="s">
        <v>1416</v>
      </c>
      <c r="G146" s="229" t="s">
        <v>351</v>
      </c>
      <c r="H146" s="229" t="s">
        <v>509</v>
      </c>
      <c r="I146" s="229" t="s">
        <v>45</v>
      </c>
      <c r="J146" s="229">
        <v>0.25</v>
      </c>
      <c r="K146" s="229" t="s">
        <v>1417</v>
      </c>
      <c r="L146" s="212">
        <v>0.2</v>
      </c>
      <c r="M146" s="212" t="s">
        <v>1418</v>
      </c>
      <c r="N146" s="229">
        <v>0.25</v>
      </c>
      <c r="O146" s="229" t="s">
        <v>1418</v>
      </c>
      <c r="P146" s="229">
        <v>0</v>
      </c>
      <c r="Q146" s="229" t="s">
        <v>148</v>
      </c>
      <c r="R146" s="229">
        <v>0</v>
      </c>
      <c r="S146" s="229" t="s">
        <v>148</v>
      </c>
      <c r="T146" s="229">
        <v>0</v>
      </c>
      <c r="U146" s="229" t="s">
        <v>148</v>
      </c>
      <c r="V146" s="229">
        <v>0.4</v>
      </c>
      <c r="W146" s="229" t="s">
        <v>1419</v>
      </c>
      <c r="X146" s="212">
        <v>0.4</v>
      </c>
      <c r="Y146" s="212" t="s">
        <v>1419</v>
      </c>
      <c r="Z146" s="212">
        <v>0.4</v>
      </c>
      <c r="AA146" s="212" t="s">
        <v>1419</v>
      </c>
      <c r="AB146" s="229">
        <v>1.5</v>
      </c>
      <c r="AC146" s="229" t="s">
        <v>1420</v>
      </c>
      <c r="AD146" s="212">
        <v>1.3</v>
      </c>
      <c r="AE146" s="211" t="s">
        <v>1421</v>
      </c>
      <c r="AF146" s="212">
        <v>1.3</v>
      </c>
      <c r="AG146" s="211" t="s">
        <v>1421</v>
      </c>
      <c r="AH146" s="232">
        <v>2.15</v>
      </c>
      <c r="AI146" s="14">
        <v>1.9</v>
      </c>
      <c r="AJ146" s="14">
        <f t="shared" si="9"/>
        <v>1.9500000000000002</v>
      </c>
      <c r="AK146" s="211"/>
      <c r="AL146" s="229" t="s">
        <v>487</v>
      </c>
      <c r="AM146" s="229" t="s">
        <v>488</v>
      </c>
      <c r="AN146" s="233" t="s">
        <v>430</v>
      </c>
    </row>
    <row r="147" spans="1:40" ht="72" x14ac:dyDescent="0.25">
      <c r="A147" s="219">
        <v>146</v>
      </c>
      <c r="B147" s="229">
        <v>20213164041</v>
      </c>
      <c r="C147" s="229" t="s">
        <v>515</v>
      </c>
      <c r="D147" s="229" t="s">
        <v>156</v>
      </c>
      <c r="E147" s="229" t="s">
        <v>1422</v>
      </c>
      <c r="F147" s="229">
        <v>18565264154</v>
      </c>
      <c r="G147" s="229" t="s">
        <v>299</v>
      </c>
      <c r="H147" s="229" t="s">
        <v>509</v>
      </c>
      <c r="I147" s="229" t="s">
        <v>45</v>
      </c>
      <c r="J147" s="229">
        <v>0.75</v>
      </c>
      <c r="K147" s="229" t="s">
        <v>1423</v>
      </c>
      <c r="L147" s="212">
        <v>0.75</v>
      </c>
      <c r="M147" s="212" t="s">
        <v>1423</v>
      </c>
      <c r="N147" s="229">
        <v>0.75</v>
      </c>
      <c r="O147" s="229" t="s">
        <v>1423</v>
      </c>
      <c r="P147" s="229">
        <v>0</v>
      </c>
      <c r="Q147" s="229" t="s">
        <v>148</v>
      </c>
      <c r="R147" s="229">
        <v>0</v>
      </c>
      <c r="S147" s="229">
        <v>0</v>
      </c>
      <c r="T147" s="229">
        <v>0</v>
      </c>
      <c r="U147" s="229">
        <v>0</v>
      </c>
      <c r="V147" s="229">
        <v>6</v>
      </c>
      <c r="W147" s="229" t="s">
        <v>1424</v>
      </c>
      <c r="X147" s="212">
        <v>1</v>
      </c>
      <c r="Y147" s="212" t="s">
        <v>1425</v>
      </c>
      <c r="Z147" s="212">
        <v>1</v>
      </c>
      <c r="AA147" s="212" t="s">
        <v>1426</v>
      </c>
      <c r="AB147" s="229">
        <v>0.2</v>
      </c>
      <c r="AC147" s="229" t="s">
        <v>1427</v>
      </c>
      <c r="AD147" s="212">
        <v>0.2</v>
      </c>
      <c r="AE147" s="212" t="s">
        <v>1427</v>
      </c>
      <c r="AF147" s="212">
        <v>0.2</v>
      </c>
      <c r="AG147" s="212" t="s">
        <v>1427</v>
      </c>
      <c r="AH147" s="232">
        <v>6.95</v>
      </c>
      <c r="AI147" s="14">
        <f>L147+P147+X147+AD147</f>
        <v>1.95</v>
      </c>
      <c r="AJ147" s="14">
        <f t="shared" si="9"/>
        <v>1.95</v>
      </c>
      <c r="AK147" s="211"/>
      <c r="AL147" s="229" t="s">
        <v>51</v>
      </c>
      <c r="AM147" s="229" t="s">
        <v>50</v>
      </c>
      <c r="AN147" s="233" t="s">
        <v>430</v>
      </c>
    </row>
    <row r="148" spans="1:40" ht="100.8" x14ac:dyDescent="0.25">
      <c r="A148" s="219">
        <v>147</v>
      </c>
      <c r="B148" s="229">
        <v>20213141084</v>
      </c>
      <c r="C148" s="229" t="s">
        <v>507</v>
      </c>
      <c r="D148" s="229" t="s">
        <v>142</v>
      </c>
      <c r="E148" s="229" t="s">
        <v>1428</v>
      </c>
      <c r="F148" s="229">
        <v>13178500673</v>
      </c>
      <c r="G148" s="229" t="s">
        <v>271</v>
      </c>
      <c r="H148" s="229" t="s">
        <v>509</v>
      </c>
      <c r="I148" s="229" t="s">
        <v>45</v>
      </c>
      <c r="J148" s="229">
        <v>1.3</v>
      </c>
      <c r="K148" s="229" t="s">
        <v>1429</v>
      </c>
      <c r="L148" s="212">
        <v>1.3</v>
      </c>
      <c r="M148" s="212" t="s">
        <v>1429</v>
      </c>
      <c r="N148" s="229">
        <v>1.3</v>
      </c>
      <c r="O148" s="229" t="s">
        <v>1429</v>
      </c>
      <c r="P148" s="229">
        <v>0</v>
      </c>
      <c r="Q148" s="229" t="s">
        <v>148</v>
      </c>
      <c r="R148" s="229">
        <v>0</v>
      </c>
      <c r="S148" s="229" t="s">
        <v>148</v>
      </c>
      <c r="T148" s="229"/>
      <c r="U148" s="229"/>
      <c r="V148" s="229">
        <v>0.6</v>
      </c>
      <c r="W148" s="229" t="s">
        <v>1430</v>
      </c>
      <c r="X148" s="212">
        <v>0.6</v>
      </c>
      <c r="Y148" s="212" t="s">
        <v>1430</v>
      </c>
      <c r="Z148" s="212">
        <v>0.6</v>
      </c>
      <c r="AA148" s="212" t="s">
        <v>1430</v>
      </c>
      <c r="AB148" s="229">
        <v>0</v>
      </c>
      <c r="AC148" s="229" t="s">
        <v>148</v>
      </c>
      <c r="AD148" s="212">
        <v>0</v>
      </c>
      <c r="AE148" s="212" t="s">
        <v>148</v>
      </c>
      <c r="AF148" s="212">
        <v>0</v>
      </c>
      <c r="AG148" s="212" t="s">
        <v>148</v>
      </c>
      <c r="AH148" s="232">
        <v>1.9</v>
      </c>
      <c r="AI148" s="14">
        <f>L148+R148+X148+AD148</f>
        <v>1.9</v>
      </c>
      <c r="AJ148" s="14">
        <f t="shared" si="9"/>
        <v>1.9</v>
      </c>
      <c r="AK148" s="211"/>
      <c r="AL148" s="229" t="s">
        <v>205</v>
      </c>
      <c r="AM148" s="229" t="s">
        <v>96</v>
      </c>
      <c r="AN148" s="233" t="s">
        <v>430</v>
      </c>
    </row>
    <row r="149" spans="1:40" ht="57.6" x14ac:dyDescent="0.25">
      <c r="A149" s="219">
        <v>148</v>
      </c>
      <c r="B149" s="229">
        <v>20213164065</v>
      </c>
      <c r="C149" s="229" t="s">
        <v>515</v>
      </c>
      <c r="D149" s="229" t="s">
        <v>142</v>
      </c>
      <c r="E149" s="229" t="s">
        <v>1431</v>
      </c>
      <c r="F149" s="229">
        <v>13535121218</v>
      </c>
      <c r="G149" s="229" t="s">
        <v>771</v>
      </c>
      <c r="H149" s="229" t="s">
        <v>509</v>
      </c>
      <c r="I149" s="229" t="s">
        <v>45</v>
      </c>
      <c r="J149" s="229">
        <v>0.9</v>
      </c>
      <c r="K149" s="229" t="s">
        <v>1432</v>
      </c>
      <c r="L149" s="212">
        <v>1.1000000000000001</v>
      </c>
      <c r="M149" s="212" t="s">
        <v>1433</v>
      </c>
      <c r="N149" s="229">
        <v>1.1000000000000001</v>
      </c>
      <c r="O149" s="229" t="s">
        <v>1433</v>
      </c>
      <c r="P149" s="229">
        <v>0</v>
      </c>
      <c r="Q149" s="229" t="s">
        <v>148</v>
      </c>
      <c r="R149" s="229">
        <v>0</v>
      </c>
      <c r="S149" s="229" t="s">
        <v>148</v>
      </c>
      <c r="T149" s="229"/>
      <c r="U149" s="229"/>
      <c r="V149" s="229">
        <v>0.4</v>
      </c>
      <c r="W149" s="229" t="s">
        <v>1434</v>
      </c>
      <c r="X149" s="212">
        <v>0.4</v>
      </c>
      <c r="Y149" s="212" t="s">
        <v>1435</v>
      </c>
      <c r="Z149" s="212">
        <v>0.4</v>
      </c>
      <c r="AA149" s="212" t="s">
        <v>1435</v>
      </c>
      <c r="AB149" s="229">
        <v>0.2</v>
      </c>
      <c r="AC149" s="229" t="s">
        <v>1436</v>
      </c>
      <c r="AD149" s="212">
        <v>0.2</v>
      </c>
      <c r="AE149" s="212" t="s">
        <v>1436</v>
      </c>
      <c r="AF149" s="212">
        <v>0.2</v>
      </c>
      <c r="AG149" s="212" t="s">
        <v>1436</v>
      </c>
      <c r="AH149" s="232">
        <v>1.7</v>
      </c>
      <c r="AI149" s="14">
        <f>L149+R149+X149+AD149</f>
        <v>1.7</v>
      </c>
      <c r="AJ149" s="14">
        <f t="shared" si="9"/>
        <v>1.7</v>
      </c>
      <c r="AK149" s="211" t="s">
        <v>1437</v>
      </c>
      <c r="AL149" s="229" t="s">
        <v>205</v>
      </c>
      <c r="AM149" s="229" t="s">
        <v>96</v>
      </c>
      <c r="AN149" s="233" t="s">
        <v>430</v>
      </c>
    </row>
    <row r="150" spans="1:40" ht="57.6" x14ac:dyDescent="0.25">
      <c r="A150" s="219">
        <v>149</v>
      </c>
      <c r="B150" s="229">
        <v>20213164037</v>
      </c>
      <c r="C150" s="211" t="s">
        <v>515</v>
      </c>
      <c r="D150" s="211" t="s">
        <v>54</v>
      </c>
      <c r="E150" s="211" t="s">
        <v>1438</v>
      </c>
      <c r="F150" s="229">
        <v>18802635795</v>
      </c>
      <c r="G150" s="229" t="s">
        <v>278</v>
      </c>
      <c r="H150" s="229" t="s">
        <v>509</v>
      </c>
      <c r="I150" s="229" t="s">
        <v>45</v>
      </c>
      <c r="J150" s="229">
        <v>0.45</v>
      </c>
      <c r="K150" s="229" t="s">
        <v>1439</v>
      </c>
      <c r="L150" s="212">
        <v>0.45</v>
      </c>
      <c r="M150" s="212" t="s">
        <v>1440</v>
      </c>
      <c r="N150" s="229">
        <v>0.45</v>
      </c>
      <c r="O150" s="211" t="s">
        <v>1441</v>
      </c>
      <c r="P150" s="229"/>
      <c r="Q150" s="229"/>
      <c r="R150" s="229"/>
      <c r="S150" s="229"/>
      <c r="T150" s="229"/>
      <c r="U150" s="229"/>
      <c r="V150" s="229">
        <v>0.4</v>
      </c>
      <c r="W150" s="229" t="s">
        <v>1442</v>
      </c>
      <c r="X150" s="212">
        <f>0.4</f>
        <v>0.4</v>
      </c>
      <c r="Y150" s="212" t="s">
        <v>1442</v>
      </c>
      <c r="Z150" s="212">
        <v>0.4</v>
      </c>
      <c r="AA150" s="212" t="s">
        <v>1442</v>
      </c>
      <c r="AB150" s="229">
        <v>0.8</v>
      </c>
      <c r="AC150" s="229" t="s">
        <v>1443</v>
      </c>
      <c r="AD150" s="212">
        <v>0.8</v>
      </c>
      <c r="AE150" s="212" t="s">
        <v>1443</v>
      </c>
      <c r="AF150" s="212">
        <v>0.8</v>
      </c>
      <c r="AG150" s="212" t="s">
        <v>1443</v>
      </c>
      <c r="AH150" s="232">
        <f>AB150+V150+J150</f>
        <v>1.6500000000000001</v>
      </c>
      <c r="AI150" s="14">
        <v>1.65</v>
      </c>
      <c r="AJ150" s="14">
        <f t="shared" si="9"/>
        <v>1.6500000000000001</v>
      </c>
      <c r="AK150" s="211"/>
      <c r="AL150" s="229" t="s">
        <v>61</v>
      </c>
      <c r="AM150" s="229" t="s">
        <v>62</v>
      </c>
      <c r="AN150" s="233" t="s">
        <v>430</v>
      </c>
    </row>
    <row r="151" spans="1:40" ht="216" x14ac:dyDescent="0.25">
      <c r="A151" s="219">
        <v>150</v>
      </c>
      <c r="B151" s="229">
        <v>20213164089</v>
      </c>
      <c r="C151" s="229" t="s">
        <v>515</v>
      </c>
      <c r="D151" s="229" t="s">
        <v>88</v>
      </c>
      <c r="E151" s="229" t="s">
        <v>1444</v>
      </c>
      <c r="F151" s="229">
        <v>17306690082</v>
      </c>
      <c r="G151" s="229" t="s">
        <v>80</v>
      </c>
      <c r="H151" s="229" t="s">
        <v>509</v>
      </c>
      <c r="I151" s="229" t="s">
        <v>45</v>
      </c>
      <c r="J151" s="229">
        <v>0.65</v>
      </c>
      <c r="K151" s="229" t="s">
        <v>1445</v>
      </c>
      <c r="L151" s="212">
        <v>0.65</v>
      </c>
      <c r="M151" s="212" t="s">
        <v>1445</v>
      </c>
      <c r="N151" s="229">
        <v>0.45</v>
      </c>
      <c r="O151" s="229" t="s">
        <v>1446</v>
      </c>
      <c r="P151" s="229">
        <v>0</v>
      </c>
      <c r="Q151" s="229">
        <v>0</v>
      </c>
      <c r="R151" s="229">
        <v>0</v>
      </c>
      <c r="S151" s="229">
        <v>0</v>
      </c>
      <c r="T151" s="229">
        <v>0</v>
      </c>
      <c r="U151" s="229">
        <v>0</v>
      </c>
      <c r="V151" s="229">
        <v>0.8</v>
      </c>
      <c r="W151" s="229" t="s">
        <v>1447</v>
      </c>
      <c r="X151" s="212">
        <v>0.8</v>
      </c>
      <c r="Y151" s="212" t="s">
        <v>1447</v>
      </c>
      <c r="Z151" s="212">
        <v>1</v>
      </c>
      <c r="AA151" s="212" t="s">
        <v>1448</v>
      </c>
      <c r="AB151" s="229">
        <v>0.2</v>
      </c>
      <c r="AC151" s="229" t="s">
        <v>1449</v>
      </c>
      <c r="AD151" s="212">
        <v>0.2</v>
      </c>
      <c r="AE151" s="212" t="s">
        <v>1449</v>
      </c>
      <c r="AF151" s="212">
        <v>0.2</v>
      </c>
      <c r="AG151" s="212" t="s">
        <v>1449</v>
      </c>
      <c r="AH151" s="232">
        <v>1.65</v>
      </c>
      <c r="AI151" s="14">
        <v>1.65</v>
      </c>
      <c r="AJ151" s="14">
        <f t="shared" si="9"/>
        <v>1.65</v>
      </c>
      <c r="AK151" s="211" t="s">
        <v>1450</v>
      </c>
      <c r="AL151" s="229" t="s">
        <v>96</v>
      </c>
      <c r="AM151" s="229" t="s">
        <v>97</v>
      </c>
      <c r="AN151" s="233" t="s">
        <v>430</v>
      </c>
    </row>
    <row r="152" spans="1:40" ht="129.6" x14ac:dyDescent="0.25">
      <c r="A152" s="219">
        <v>151</v>
      </c>
      <c r="B152" s="229">
        <v>20213141063</v>
      </c>
      <c r="C152" s="229" t="s">
        <v>507</v>
      </c>
      <c r="D152" s="229" t="s">
        <v>156</v>
      </c>
      <c r="E152" s="229" t="s">
        <v>1451</v>
      </c>
      <c r="F152" s="229">
        <v>13602216237</v>
      </c>
      <c r="G152" s="229" t="s">
        <v>56</v>
      </c>
      <c r="H152" s="229" t="s">
        <v>509</v>
      </c>
      <c r="I152" s="229" t="s">
        <v>45</v>
      </c>
      <c r="J152" s="229">
        <v>1.65</v>
      </c>
      <c r="K152" s="229" t="s">
        <v>1452</v>
      </c>
      <c r="L152" s="212">
        <v>1.65</v>
      </c>
      <c r="M152" s="212" t="s">
        <v>1453</v>
      </c>
      <c r="N152" s="229">
        <v>1.4</v>
      </c>
      <c r="O152" s="229" t="s">
        <v>1454</v>
      </c>
      <c r="P152" s="229">
        <v>0</v>
      </c>
      <c r="Q152" s="229" t="s">
        <v>148</v>
      </c>
      <c r="R152" s="229">
        <v>0</v>
      </c>
      <c r="S152" s="229">
        <v>0</v>
      </c>
      <c r="T152" s="229">
        <v>0</v>
      </c>
      <c r="U152" s="229">
        <v>0</v>
      </c>
      <c r="V152" s="229">
        <v>0.2</v>
      </c>
      <c r="W152" s="229" t="s">
        <v>1455</v>
      </c>
      <c r="X152" s="212">
        <v>0.2</v>
      </c>
      <c r="Y152" s="212" t="s">
        <v>1455</v>
      </c>
      <c r="Z152" s="212">
        <v>0.2</v>
      </c>
      <c r="AA152" s="212" t="s">
        <v>1455</v>
      </c>
      <c r="AB152" s="229">
        <v>0</v>
      </c>
      <c r="AC152" s="229">
        <v>0</v>
      </c>
      <c r="AD152" s="212">
        <v>0</v>
      </c>
      <c r="AE152" s="212">
        <v>0</v>
      </c>
      <c r="AF152" s="212">
        <v>0</v>
      </c>
      <c r="AG152" s="212">
        <v>0</v>
      </c>
      <c r="AH152" s="232">
        <f>J152+N152+V152+AB152</f>
        <v>3.25</v>
      </c>
      <c r="AI152" s="14">
        <f>L152+P152+X152+AD152</f>
        <v>1.8499999999999999</v>
      </c>
      <c r="AJ152" s="14">
        <f t="shared" si="9"/>
        <v>1.5999999999999999</v>
      </c>
      <c r="AK152" s="211"/>
      <c r="AL152" s="229" t="s">
        <v>51</v>
      </c>
      <c r="AM152" s="229" t="s">
        <v>50</v>
      </c>
      <c r="AN152" s="233" t="s">
        <v>430</v>
      </c>
    </row>
    <row r="153" spans="1:40" ht="43.2" x14ac:dyDescent="0.25">
      <c r="A153" s="219">
        <v>152</v>
      </c>
      <c r="B153" s="229">
        <v>20213164058</v>
      </c>
      <c r="C153" s="229" t="s">
        <v>515</v>
      </c>
      <c r="D153" s="229" t="s">
        <v>70</v>
      </c>
      <c r="E153" s="229" t="s">
        <v>1456</v>
      </c>
      <c r="F153" s="229">
        <v>17671074089</v>
      </c>
      <c r="G153" s="229" t="s">
        <v>667</v>
      </c>
      <c r="H153" s="229" t="s">
        <v>509</v>
      </c>
      <c r="I153" s="229" t="s">
        <v>45</v>
      </c>
      <c r="J153" s="229">
        <v>0.95</v>
      </c>
      <c r="K153" s="229" t="s">
        <v>1457</v>
      </c>
      <c r="L153" s="212"/>
      <c r="M153" s="212"/>
      <c r="N153" s="229"/>
      <c r="O153" s="229"/>
      <c r="P153" s="229">
        <v>0</v>
      </c>
      <c r="Q153" s="229"/>
      <c r="R153" s="229"/>
      <c r="S153" s="229"/>
      <c r="T153" s="229"/>
      <c r="U153" s="229"/>
      <c r="V153" s="229">
        <v>0.2</v>
      </c>
      <c r="W153" s="229" t="s">
        <v>1458</v>
      </c>
      <c r="X153" s="212"/>
      <c r="Y153" s="212"/>
      <c r="Z153" s="212"/>
      <c r="AA153" s="212"/>
      <c r="AB153" s="229">
        <v>0.4</v>
      </c>
      <c r="AC153" s="229" t="s">
        <v>1459</v>
      </c>
      <c r="AD153" s="212"/>
      <c r="AE153" s="212"/>
      <c r="AF153" s="212"/>
      <c r="AG153" s="212"/>
      <c r="AH153" s="232">
        <v>1.55</v>
      </c>
      <c r="AI153" s="14"/>
      <c r="AJ153" s="14">
        <v>1.55</v>
      </c>
      <c r="AK153" s="211"/>
      <c r="AL153" s="229" t="s">
        <v>97</v>
      </c>
      <c r="AM153" s="229" t="s">
        <v>78</v>
      </c>
      <c r="AN153" s="233" t="s">
        <v>430</v>
      </c>
    </row>
    <row r="154" spans="1:40" ht="144" x14ac:dyDescent="0.25">
      <c r="A154" s="219">
        <v>153</v>
      </c>
      <c r="B154" s="229">
        <v>20213141095</v>
      </c>
      <c r="C154" s="229" t="s">
        <v>507</v>
      </c>
      <c r="D154" s="229" t="s">
        <v>88</v>
      </c>
      <c r="E154" s="229" t="s">
        <v>1460</v>
      </c>
      <c r="F154" s="229">
        <v>13929815153</v>
      </c>
      <c r="G154" s="229" t="s">
        <v>426</v>
      </c>
      <c r="H154" s="229" t="s">
        <v>509</v>
      </c>
      <c r="I154" s="229" t="s">
        <v>45</v>
      </c>
      <c r="J154" s="229">
        <v>0.85</v>
      </c>
      <c r="K154" s="229" t="s">
        <v>1461</v>
      </c>
      <c r="L154" s="212">
        <v>0.85</v>
      </c>
      <c r="M154" s="212" t="s">
        <v>1461</v>
      </c>
      <c r="N154" s="229">
        <v>1.1000000000000001</v>
      </c>
      <c r="O154" s="229" t="s">
        <v>1462</v>
      </c>
      <c r="P154" s="229">
        <v>0</v>
      </c>
      <c r="Q154" s="229">
        <v>0</v>
      </c>
      <c r="R154" s="229">
        <v>0</v>
      </c>
      <c r="S154" s="229">
        <v>0</v>
      </c>
      <c r="T154" s="229">
        <v>0</v>
      </c>
      <c r="U154" s="229">
        <v>0</v>
      </c>
      <c r="V154" s="229">
        <v>0.6</v>
      </c>
      <c r="W154" s="229" t="s">
        <v>1463</v>
      </c>
      <c r="X154" s="212">
        <v>0.6</v>
      </c>
      <c r="Y154" s="212" t="s">
        <v>1463</v>
      </c>
      <c r="Z154" s="212">
        <v>0.2</v>
      </c>
      <c r="AA154" s="212" t="s">
        <v>1464</v>
      </c>
      <c r="AB154" s="229">
        <v>1.5</v>
      </c>
      <c r="AC154" s="229" t="s">
        <v>1465</v>
      </c>
      <c r="AD154" s="212">
        <v>1.3</v>
      </c>
      <c r="AE154" s="212" t="s">
        <v>1466</v>
      </c>
      <c r="AF154" s="212">
        <v>0.2</v>
      </c>
      <c r="AG154" s="212" t="s">
        <v>1466</v>
      </c>
      <c r="AH154" s="232">
        <v>2.75</v>
      </c>
      <c r="AI154" s="14">
        <v>2.5499999999999998</v>
      </c>
      <c r="AJ154" s="14">
        <f t="shared" ref="AJ154:AJ164" si="10">N154+Z154+AF154</f>
        <v>1.5</v>
      </c>
      <c r="AK154" s="211" t="s">
        <v>1467</v>
      </c>
      <c r="AL154" s="229" t="s">
        <v>96</v>
      </c>
      <c r="AM154" s="229" t="s">
        <v>97</v>
      </c>
      <c r="AN154" s="233" t="s">
        <v>430</v>
      </c>
    </row>
    <row r="155" spans="1:40" ht="43.2" x14ac:dyDescent="0.25">
      <c r="A155" s="219">
        <v>154</v>
      </c>
      <c r="B155" s="229">
        <v>20213141033</v>
      </c>
      <c r="C155" s="229" t="s">
        <v>507</v>
      </c>
      <c r="D155" s="229" t="s">
        <v>156</v>
      </c>
      <c r="E155" s="229" t="s">
        <v>1468</v>
      </c>
      <c r="F155" s="229">
        <v>13030201550</v>
      </c>
      <c r="G155" s="229" t="s">
        <v>213</v>
      </c>
      <c r="H155" s="229" t="s">
        <v>509</v>
      </c>
      <c r="I155" s="229" t="s">
        <v>45</v>
      </c>
      <c r="J155" s="229">
        <v>1.1499999999999999</v>
      </c>
      <c r="K155" s="229" t="s">
        <v>1469</v>
      </c>
      <c r="L155" s="212">
        <v>1.1499999999999999</v>
      </c>
      <c r="M155" s="212" t="s">
        <v>1469</v>
      </c>
      <c r="N155" s="229">
        <v>1.1499999999999999</v>
      </c>
      <c r="O155" s="229" t="s">
        <v>1469</v>
      </c>
      <c r="P155" s="229">
        <v>0</v>
      </c>
      <c r="Q155" s="229" t="s">
        <v>148</v>
      </c>
      <c r="R155" s="229">
        <v>0</v>
      </c>
      <c r="S155" s="229">
        <v>0</v>
      </c>
      <c r="T155" s="229">
        <v>0</v>
      </c>
      <c r="U155" s="229">
        <v>0</v>
      </c>
      <c r="V155" s="229">
        <v>0</v>
      </c>
      <c r="W155" s="229">
        <v>0</v>
      </c>
      <c r="X155" s="212">
        <v>0</v>
      </c>
      <c r="Y155" s="212">
        <v>0</v>
      </c>
      <c r="Z155" s="212">
        <v>0</v>
      </c>
      <c r="AA155" s="212">
        <v>0</v>
      </c>
      <c r="AB155" s="229">
        <v>0.2</v>
      </c>
      <c r="AC155" s="229" t="s">
        <v>1470</v>
      </c>
      <c r="AD155" s="212">
        <v>0.2</v>
      </c>
      <c r="AE155" s="212" t="s">
        <v>1470</v>
      </c>
      <c r="AF155" s="212">
        <v>0.2</v>
      </c>
      <c r="AG155" s="212" t="s">
        <v>1470</v>
      </c>
      <c r="AH155" s="232">
        <f>J155+N155+V155+AB155</f>
        <v>2.5</v>
      </c>
      <c r="AI155" s="14">
        <f>L155+P155+X155+AD155</f>
        <v>1.3499999999999999</v>
      </c>
      <c r="AJ155" s="14">
        <f t="shared" si="10"/>
        <v>1.3499999999999999</v>
      </c>
      <c r="AK155" s="211"/>
      <c r="AL155" s="229" t="s">
        <v>51</v>
      </c>
      <c r="AM155" s="229" t="s">
        <v>50</v>
      </c>
      <c r="AN155" s="233" t="s">
        <v>430</v>
      </c>
    </row>
    <row r="156" spans="1:40" ht="86.4" x14ac:dyDescent="0.25">
      <c r="A156" s="219">
        <v>155</v>
      </c>
      <c r="B156" s="229">
        <v>20213164053</v>
      </c>
      <c r="C156" s="229" t="s">
        <v>566</v>
      </c>
      <c r="D156" s="229" t="s">
        <v>41</v>
      </c>
      <c r="E156" s="229" t="s">
        <v>1471</v>
      </c>
      <c r="F156" s="229">
        <v>15807602081</v>
      </c>
      <c r="G156" s="229" t="s">
        <v>1472</v>
      </c>
      <c r="H156" s="229" t="s">
        <v>509</v>
      </c>
      <c r="I156" s="229" t="s">
        <v>45</v>
      </c>
      <c r="J156" s="229">
        <v>0.45</v>
      </c>
      <c r="K156" s="229" t="s">
        <v>1473</v>
      </c>
      <c r="L156" s="212">
        <v>0.45</v>
      </c>
      <c r="M156" s="212" t="s">
        <v>1474</v>
      </c>
      <c r="N156" s="229">
        <v>0.45</v>
      </c>
      <c r="O156" s="229" t="s">
        <v>1474</v>
      </c>
      <c r="P156" s="229"/>
      <c r="Q156" s="229"/>
      <c r="R156" s="229"/>
      <c r="S156" s="229"/>
      <c r="T156" s="229"/>
      <c r="U156" s="229"/>
      <c r="V156" s="229">
        <v>0.2</v>
      </c>
      <c r="W156" s="229" t="s">
        <v>1475</v>
      </c>
      <c r="X156" s="212">
        <v>0.2</v>
      </c>
      <c r="Y156" s="212" t="s">
        <v>1475</v>
      </c>
      <c r="Z156" s="212">
        <v>0.2</v>
      </c>
      <c r="AA156" s="212" t="s">
        <v>1475</v>
      </c>
      <c r="AB156" s="229">
        <v>0.6</v>
      </c>
      <c r="AC156" s="229" t="s">
        <v>1476</v>
      </c>
      <c r="AD156" s="212" t="s">
        <v>220</v>
      </c>
      <c r="AE156" s="212" t="s">
        <v>1477</v>
      </c>
      <c r="AF156" s="212">
        <v>0.6</v>
      </c>
      <c r="AG156" s="212" t="s">
        <v>1477</v>
      </c>
      <c r="AH156" s="232">
        <f>AB156+V156+J156</f>
        <v>1.25</v>
      </c>
      <c r="AI156" s="14">
        <f>L156+X156+AF156</f>
        <v>1.25</v>
      </c>
      <c r="AJ156" s="14">
        <f t="shared" si="10"/>
        <v>1.25</v>
      </c>
      <c r="AK156" s="211"/>
      <c r="AL156" s="229" t="s">
        <v>573</v>
      </c>
      <c r="AM156" s="229" t="s">
        <v>51</v>
      </c>
      <c r="AN156" s="233" t="s">
        <v>430</v>
      </c>
    </row>
    <row r="157" spans="1:40" ht="43.2" x14ac:dyDescent="0.25">
      <c r="A157" s="219">
        <v>156</v>
      </c>
      <c r="B157" s="229">
        <v>20213141046</v>
      </c>
      <c r="C157" s="229" t="s">
        <v>507</v>
      </c>
      <c r="D157" s="229" t="s">
        <v>110</v>
      </c>
      <c r="E157" s="229" t="s">
        <v>1478</v>
      </c>
      <c r="F157" s="229">
        <v>15363357855</v>
      </c>
      <c r="G157" s="229" t="s">
        <v>432</v>
      </c>
      <c r="H157" s="229" t="s">
        <v>509</v>
      </c>
      <c r="I157" s="229" t="s">
        <v>45</v>
      </c>
      <c r="J157" s="229" t="s">
        <v>199</v>
      </c>
      <c r="K157" s="229" t="s">
        <v>1479</v>
      </c>
      <c r="L157" s="212" t="s">
        <v>499</v>
      </c>
      <c r="M157" s="212" t="s">
        <v>504</v>
      </c>
      <c r="N157" s="229">
        <v>0.25</v>
      </c>
      <c r="O157" s="229" t="s">
        <v>504</v>
      </c>
      <c r="P157" s="229">
        <v>0</v>
      </c>
      <c r="Q157" s="229" t="s">
        <v>148</v>
      </c>
      <c r="R157" s="229">
        <v>0</v>
      </c>
      <c r="S157" s="229" t="s">
        <v>148</v>
      </c>
      <c r="T157" s="229">
        <v>0</v>
      </c>
      <c r="U157" s="229" t="s">
        <v>148</v>
      </c>
      <c r="V157" s="229">
        <v>0.6</v>
      </c>
      <c r="W157" s="229" t="s">
        <v>1480</v>
      </c>
      <c r="X157" s="212">
        <v>0.6</v>
      </c>
      <c r="Y157" s="212" t="s">
        <v>1480</v>
      </c>
      <c r="Z157" s="212">
        <v>0.6</v>
      </c>
      <c r="AA157" s="212" t="s">
        <v>1480</v>
      </c>
      <c r="AB157" s="229">
        <v>0.4</v>
      </c>
      <c r="AC157" s="229" t="s">
        <v>1481</v>
      </c>
      <c r="AD157" s="212">
        <v>0.4</v>
      </c>
      <c r="AE157" s="212" t="s">
        <v>1481</v>
      </c>
      <c r="AF157" s="212">
        <v>0.4</v>
      </c>
      <c r="AG157" s="212" t="s">
        <v>1481</v>
      </c>
      <c r="AH157" s="232">
        <v>1.2</v>
      </c>
      <c r="AI157" s="14">
        <v>1.25</v>
      </c>
      <c r="AJ157" s="14">
        <f t="shared" si="10"/>
        <v>1.25</v>
      </c>
      <c r="AK157" s="211"/>
      <c r="AL157" s="229" t="s">
        <v>487</v>
      </c>
      <c r="AM157" s="229" t="s">
        <v>488</v>
      </c>
      <c r="AN157" s="233" t="s">
        <v>430</v>
      </c>
    </row>
    <row r="158" spans="1:40" ht="28.8" x14ac:dyDescent="0.25">
      <c r="A158" s="219">
        <v>157</v>
      </c>
      <c r="B158" s="229">
        <v>20213164051</v>
      </c>
      <c r="C158" s="229" t="s">
        <v>515</v>
      </c>
      <c r="D158" s="229" t="s">
        <v>156</v>
      </c>
      <c r="E158" s="229" t="s">
        <v>1482</v>
      </c>
      <c r="F158" s="229">
        <v>15920589126</v>
      </c>
      <c r="G158" s="229" t="s">
        <v>112</v>
      </c>
      <c r="H158" s="229" t="s">
        <v>44</v>
      </c>
      <c r="I158" s="229" t="s">
        <v>45</v>
      </c>
      <c r="J158" s="229">
        <v>0.9</v>
      </c>
      <c r="K158" s="229" t="s">
        <v>1483</v>
      </c>
      <c r="L158" s="212">
        <v>0.95</v>
      </c>
      <c r="M158" s="212" t="s">
        <v>1484</v>
      </c>
      <c r="N158" s="229">
        <v>0.95</v>
      </c>
      <c r="O158" s="229" t="s">
        <v>1484</v>
      </c>
      <c r="P158" s="229">
        <v>0</v>
      </c>
      <c r="Q158" s="229" t="s">
        <v>148</v>
      </c>
      <c r="R158" s="229">
        <v>0</v>
      </c>
      <c r="S158" s="229">
        <v>0</v>
      </c>
      <c r="T158" s="229">
        <v>0</v>
      </c>
      <c r="U158" s="229">
        <v>0</v>
      </c>
      <c r="V158" s="229">
        <v>0.2</v>
      </c>
      <c r="W158" s="229" t="s">
        <v>1485</v>
      </c>
      <c r="X158" s="212">
        <v>0.2</v>
      </c>
      <c r="Y158" s="212" t="s">
        <v>1485</v>
      </c>
      <c r="Z158" s="212">
        <v>0.2</v>
      </c>
      <c r="AA158" s="212" t="s">
        <v>1485</v>
      </c>
      <c r="AB158" s="229">
        <v>0</v>
      </c>
      <c r="AC158" s="229">
        <v>0</v>
      </c>
      <c r="AD158" s="212">
        <v>0</v>
      </c>
      <c r="AE158" s="212">
        <v>0</v>
      </c>
      <c r="AF158" s="212">
        <v>0</v>
      </c>
      <c r="AG158" s="212">
        <v>0</v>
      </c>
      <c r="AH158" s="232">
        <v>1.1000000000000001</v>
      </c>
      <c r="AI158" s="14">
        <f>L158+P158+X158+AD158</f>
        <v>1.1499999999999999</v>
      </c>
      <c r="AJ158" s="14">
        <f t="shared" si="10"/>
        <v>1.1499999999999999</v>
      </c>
      <c r="AK158" s="211"/>
      <c r="AL158" s="229" t="s">
        <v>51</v>
      </c>
      <c r="AM158" s="229" t="s">
        <v>50</v>
      </c>
      <c r="AN158" s="233" t="s">
        <v>430</v>
      </c>
    </row>
    <row r="159" spans="1:40" ht="72" x14ac:dyDescent="0.25">
      <c r="A159" s="219">
        <v>158</v>
      </c>
      <c r="B159" s="229">
        <v>20213141024</v>
      </c>
      <c r="C159" s="229" t="s">
        <v>507</v>
      </c>
      <c r="D159" s="229" t="s">
        <v>632</v>
      </c>
      <c r="E159" s="229" t="s">
        <v>1486</v>
      </c>
      <c r="F159" s="229" t="s">
        <v>1487</v>
      </c>
      <c r="G159" s="229" t="s">
        <v>382</v>
      </c>
      <c r="H159" s="229" t="s">
        <v>509</v>
      </c>
      <c r="I159" s="229" t="s">
        <v>45</v>
      </c>
      <c r="J159" s="229">
        <v>0.95</v>
      </c>
      <c r="K159" s="229" t="s">
        <v>1488</v>
      </c>
      <c r="L159" s="212">
        <f>J159</f>
        <v>0.95</v>
      </c>
      <c r="M159" s="212" t="s">
        <v>1488</v>
      </c>
      <c r="N159" s="229">
        <f>L159</f>
        <v>0.95</v>
      </c>
      <c r="O159" s="229" t="s">
        <v>1488</v>
      </c>
      <c r="P159" s="229">
        <v>0</v>
      </c>
      <c r="Q159" s="229" t="s">
        <v>250</v>
      </c>
      <c r="R159" s="229">
        <f>R160</f>
        <v>0</v>
      </c>
      <c r="S159" s="229"/>
      <c r="T159" s="229"/>
      <c r="U159" s="229"/>
      <c r="V159" s="229">
        <v>0.2</v>
      </c>
      <c r="W159" s="229" t="s">
        <v>1489</v>
      </c>
      <c r="X159" s="212">
        <f>V159</f>
        <v>0.2</v>
      </c>
      <c r="Y159" s="212" t="s">
        <v>1489</v>
      </c>
      <c r="Z159" s="212">
        <f>X159</f>
        <v>0.2</v>
      </c>
      <c r="AA159" s="212" t="s">
        <v>1489</v>
      </c>
      <c r="AB159" s="229">
        <v>0</v>
      </c>
      <c r="AC159" s="229">
        <v>0</v>
      </c>
      <c r="AD159" s="212">
        <f>AB159</f>
        <v>0</v>
      </c>
      <c r="AE159" s="212"/>
      <c r="AF159" s="212">
        <v>0</v>
      </c>
      <c r="AG159" s="212"/>
      <c r="AH159" s="232">
        <f>J159+P159+V159+AB159</f>
        <v>1.1499999999999999</v>
      </c>
      <c r="AI159" s="14">
        <f>L159+R159+X159+AD159</f>
        <v>1.1499999999999999</v>
      </c>
      <c r="AJ159" s="14">
        <f t="shared" si="10"/>
        <v>1.1499999999999999</v>
      </c>
      <c r="AK159" s="211"/>
      <c r="AL159" s="229" t="s">
        <v>61</v>
      </c>
      <c r="AM159" s="229" t="s">
        <v>253</v>
      </c>
      <c r="AN159" s="233" t="s">
        <v>430</v>
      </c>
    </row>
    <row r="160" spans="1:40" ht="100.8" x14ac:dyDescent="0.25">
      <c r="A160" s="219">
        <v>159</v>
      </c>
      <c r="B160" s="229">
        <v>20213141071</v>
      </c>
      <c r="C160" s="229" t="s">
        <v>507</v>
      </c>
      <c r="D160" s="229" t="s">
        <v>88</v>
      </c>
      <c r="E160" s="229" t="s">
        <v>1490</v>
      </c>
      <c r="F160" s="229">
        <v>13141618187</v>
      </c>
      <c r="G160" s="229" t="s">
        <v>738</v>
      </c>
      <c r="H160" s="229" t="s">
        <v>509</v>
      </c>
      <c r="I160" s="229" t="s">
        <v>45</v>
      </c>
      <c r="J160" s="229">
        <v>0.85</v>
      </c>
      <c r="K160" s="229" t="s">
        <v>1491</v>
      </c>
      <c r="L160" s="212">
        <v>0.85</v>
      </c>
      <c r="M160" s="212" t="s">
        <v>1491</v>
      </c>
      <c r="N160" s="229">
        <v>0.85</v>
      </c>
      <c r="O160" s="229" t="s">
        <v>1491</v>
      </c>
      <c r="P160" s="229">
        <v>0</v>
      </c>
      <c r="Q160" s="229">
        <v>0</v>
      </c>
      <c r="R160" s="229">
        <v>0</v>
      </c>
      <c r="S160" s="229">
        <v>0</v>
      </c>
      <c r="T160" s="229"/>
      <c r="U160" s="229"/>
      <c r="V160" s="229">
        <v>0.2</v>
      </c>
      <c r="W160" s="229" t="s">
        <v>1492</v>
      </c>
      <c r="X160" s="212">
        <v>0.2</v>
      </c>
      <c r="Y160" s="212" t="s">
        <v>1492</v>
      </c>
      <c r="Z160" s="212">
        <v>0.2</v>
      </c>
      <c r="AA160" s="229" t="s">
        <v>1492</v>
      </c>
      <c r="AB160" s="231"/>
      <c r="AC160" s="229"/>
      <c r="AD160" s="212">
        <v>0</v>
      </c>
      <c r="AE160" s="212"/>
      <c r="AF160" s="212"/>
      <c r="AG160" s="212"/>
      <c r="AH160" s="232">
        <v>1.05</v>
      </c>
      <c r="AI160" s="14">
        <v>1.05</v>
      </c>
      <c r="AJ160" s="14">
        <f t="shared" si="10"/>
        <v>1.05</v>
      </c>
      <c r="AK160" s="211" t="s">
        <v>1493</v>
      </c>
      <c r="AL160" s="229" t="s">
        <v>96</v>
      </c>
      <c r="AM160" s="229" t="s">
        <v>97</v>
      </c>
      <c r="AN160" s="233" t="s">
        <v>430</v>
      </c>
    </row>
    <row r="161" spans="1:40" ht="72" x14ac:dyDescent="0.25">
      <c r="A161" s="219">
        <v>160</v>
      </c>
      <c r="B161" s="229">
        <v>20213141062</v>
      </c>
      <c r="C161" s="229" t="s">
        <v>507</v>
      </c>
      <c r="D161" s="229" t="s">
        <v>110</v>
      </c>
      <c r="E161" s="229" t="s">
        <v>1494</v>
      </c>
      <c r="F161" s="229">
        <v>18922603148</v>
      </c>
      <c r="G161" s="229" t="s">
        <v>449</v>
      </c>
      <c r="H161" s="229" t="s">
        <v>509</v>
      </c>
      <c r="I161" s="229" t="s">
        <v>45</v>
      </c>
      <c r="J161" s="229">
        <v>0.65</v>
      </c>
      <c r="K161" s="229" t="s">
        <v>1495</v>
      </c>
      <c r="L161" s="212">
        <v>0.65</v>
      </c>
      <c r="M161" s="212" t="s">
        <v>1495</v>
      </c>
      <c r="N161" s="229">
        <v>0.65</v>
      </c>
      <c r="O161" s="229" t="s">
        <v>1495</v>
      </c>
      <c r="P161" s="229">
        <v>0</v>
      </c>
      <c r="Q161" s="229" t="s">
        <v>148</v>
      </c>
      <c r="R161" s="229">
        <v>0</v>
      </c>
      <c r="S161" s="229" t="s">
        <v>148</v>
      </c>
      <c r="T161" s="229">
        <v>0</v>
      </c>
      <c r="U161" s="229" t="s">
        <v>148</v>
      </c>
      <c r="V161" s="229">
        <v>5.4</v>
      </c>
      <c r="W161" s="229" t="s">
        <v>1496</v>
      </c>
      <c r="X161" s="212">
        <v>5.4</v>
      </c>
      <c r="Y161" s="212" t="s">
        <v>1496</v>
      </c>
      <c r="Z161" s="212">
        <v>0.4</v>
      </c>
      <c r="AA161" s="212" t="s">
        <v>1496</v>
      </c>
      <c r="AB161" s="229">
        <v>0</v>
      </c>
      <c r="AC161" s="229" t="s">
        <v>148</v>
      </c>
      <c r="AD161" s="212">
        <v>0</v>
      </c>
      <c r="AE161" s="212" t="s">
        <v>148</v>
      </c>
      <c r="AF161" s="212">
        <v>0</v>
      </c>
      <c r="AG161" s="212" t="s">
        <v>148</v>
      </c>
      <c r="AH161" s="232">
        <v>6.25</v>
      </c>
      <c r="AI161" s="14">
        <v>6.25</v>
      </c>
      <c r="AJ161" s="14">
        <f t="shared" si="10"/>
        <v>1.05</v>
      </c>
      <c r="AK161" s="211" t="s">
        <v>1497</v>
      </c>
      <c r="AL161" s="229" t="s">
        <v>487</v>
      </c>
      <c r="AM161" s="229" t="s">
        <v>488</v>
      </c>
      <c r="AN161" s="233" t="s">
        <v>430</v>
      </c>
    </row>
    <row r="162" spans="1:40" ht="43.2" x14ac:dyDescent="0.25">
      <c r="A162" s="219">
        <v>161</v>
      </c>
      <c r="B162" s="229">
        <v>20213164096</v>
      </c>
      <c r="C162" s="229" t="s">
        <v>515</v>
      </c>
      <c r="D162" s="229" t="s">
        <v>110</v>
      </c>
      <c r="E162" s="229" t="s">
        <v>1498</v>
      </c>
      <c r="F162" s="229">
        <v>13726599892</v>
      </c>
      <c r="G162" s="229" t="s">
        <v>432</v>
      </c>
      <c r="H162" s="229" t="s">
        <v>509</v>
      </c>
      <c r="I162" s="229" t="s">
        <v>45</v>
      </c>
      <c r="J162" s="229">
        <v>0.65</v>
      </c>
      <c r="K162" s="229" t="s">
        <v>1499</v>
      </c>
      <c r="L162" s="212">
        <v>0.65</v>
      </c>
      <c r="M162" s="212" t="s">
        <v>1499</v>
      </c>
      <c r="N162" s="229">
        <v>0.65</v>
      </c>
      <c r="O162" s="229" t="s">
        <v>1499</v>
      </c>
      <c r="P162" s="229">
        <v>0</v>
      </c>
      <c r="Q162" s="229" t="s">
        <v>148</v>
      </c>
      <c r="R162" s="229">
        <v>0</v>
      </c>
      <c r="S162" s="229" t="s">
        <v>148</v>
      </c>
      <c r="T162" s="229">
        <v>0</v>
      </c>
      <c r="U162" s="229" t="s">
        <v>148</v>
      </c>
      <c r="V162" s="229">
        <v>0.2</v>
      </c>
      <c r="W162" s="229" t="s">
        <v>1500</v>
      </c>
      <c r="X162" s="212">
        <v>0.2</v>
      </c>
      <c r="Y162" s="212" t="s">
        <v>1500</v>
      </c>
      <c r="Z162" s="212">
        <v>0.2</v>
      </c>
      <c r="AA162" s="212" t="s">
        <v>1500</v>
      </c>
      <c r="AB162" s="229">
        <v>0.2</v>
      </c>
      <c r="AC162" s="229" t="s">
        <v>1501</v>
      </c>
      <c r="AD162" s="212">
        <v>0.2</v>
      </c>
      <c r="AE162" s="212" t="s">
        <v>1501</v>
      </c>
      <c r="AF162" s="212">
        <v>0.2</v>
      </c>
      <c r="AG162" s="212" t="s">
        <v>1501</v>
      </c>
      <c r="AH162" s="232">
        <v>1.05</v>
      </c>
      <c r="AI162" s="14">
        <v>1.05</v>
      </c>
      <c r="AJ162" s="14">
        <f t="shared" si="10"/>
        <v>1.05</v>
      </c>
      <c r="AK162" s="211"/>
      <c r="AL162" s="229" t="s">
        <v>487</v>
      </c>
      <c r="AM162" s="229" t="s">
        <v>488</v>
      </c>
      <c r="AN162" s="233" t="s">
        <v>430</v>
      </c>
    </row>
    <row r="163" spans="1:40" ht="86.4" x14ac:dyDescent="0.25">
      <c r="A163" s="219">
        <v>162</v>
      </c>
      <c r="B163" s="229">
        <v>20213164062</v>
      </c>
      <c r="C163" s="229" t="s">
        <v>515</v>
      </c>
      <c r="D163" s="229" t="s">
        <v>632</v>
      </c>
      <c r="E163" s="229" t="s">
        <v>1502</v>
      </c>
      <c r="F163" s="229" t="s">
        <v>1503</v>
      </c>
      <c r="G163" s="229" t="s">
        <v>1133</v>
      </c>
      <c r="H163" s="229" t="s">
        <v>509</v>
      </c>
      <c r="I163" s="229" t="s">
        <v>45</v>
      </c>
      <c r="J163" s="229">
        <v>1</v>
      </c>
      <c r="K163" s="229" t="s">
        <v>1504</v>
      </c>
      <c r="L163" s="212">
        <f>J163</f>
        <v>1</v>
      </c>
      <c r="M163" s="212" t="s">
        <v>1504</v>
      </c>
      <c r="N163" s="229">
        <f>L163</f>
        <v>1</v>
      </c>
      <c r="O163" s="229" t="s">
        <v>1504</v>
      </c>
      <c r="P163" s="229">
        <v>0</v>
      </c>
      <c r="Q163" s="229" t="s">
        <v>250</v>
      </c>
      <c r="R163" s="229">
        <f>R164</f>
        <v>0</v>
      </c>
      <c r="S163" s="229"/>
      <c r="T163" s="229"/>
      <c r="U163" s="229"/>
      <c r="V163" s="229"/>
      <c r="W163" s="229"/>
      <c r="X163" s="212">
        <f>V163</f>
        <v>0</v>
      </c>
      <c r="Y163" s="212"/>
      <c r="Z163" s="212">
        <f>X163</f>
        <v>0</v>
      </c>
      <c r="AA163" s="212"/>
      <c r="AB163" s="229"/>
      <c r="AC163" s="229"/>
      <c r="AD163" s="212">
        <f>AB163</f>
        <v>0</v>
      </c>
      <c r="AE163" s="212"/>
      <c r="AF163" s="212">
        <v>0</v>
      </c>
      <c r="AG163" s="212"/>
      <c r="AH163" s="232">
        <f>J163+P163+V163+AB163</f>
        <v>1</v>
      </c>
      <c r="AI163" s="14">
        <f>L163+R163+X163+AD163</f>
        <v>1</v>
      </c>
      <c r="AJ163" s="14">
        <f t="shared" si="10"/>
        <v>1</v>
      </c>
      <c r="AK163" s="211"/>
      <c r="AL163" s="229" t="s">
        <v>61</v>
      </c>
      <c r="AM163" s="229" t="s">
        <v>253</v>
      </c>
      <c r="AN163" s="233" t="s">
        <v>430</v>
      </c>
    </row>
    <row r="164" spans="1:40" ht="28.8" x14ac:dyDescent="0.25">
      <c r="A164" s="219">
        <v>163</v>
      </c>
      <c r="B164" s="229">
        <v>20213141011</v>
      </c>
      <c r="C164" s="229" t="s">
        <v>1505</v>
      </c>
      <c r="D164" s="229" t="s">
        <v>156</v>
      </c>
      <c r="E164" s="229" t="s">
        <v>1506</v>
      </c>
      <c r="F164" s="229">
        <v>13781758082</v>
      </c>
      <c r="G164" s="229" t="s">
        <v>449</v>
      </c>
      <c r="H164" s="229" t="s">
        <v>509</v>
      </c>
      <c r="I164" s="229" t="s">
        <v>45</v>
      </c>
      <c r="J164" s="229">
        <v>0.75</v>
      </c>
      <c r="K164" s="229" t="s">
        <v>1507</v>
      </c>
      <c r="L164" s="212">
        <v>0.75</v>
      </c>
      <c r="M164" s="212" t="s">
        <v>1507</v>
      </c>
      <c r="N164" s="229">
        <v>0.75</v>
      </c>
      <c r="O164" s="229" t="s">
        <v>1507</v>
      </c>
      <c r="P164" s="229">
        <v>0</v>
      </c>
      <c r="Q164" s="229" t="s">
        <v>148</v>
      </c>
      <c r="R164" s="229">
        <v>0</v>
      </c>
      <c r="S164" s="229">
        <v>0</v>
      </c>
      <c r="T164" s="229">
        <v>0</v>
      </c>
      <c r="U164" s="229">
        <v>0</v>
      </c>
      <c r="V164" s="229">
        <v>0.2</v>
      </c>
      <c r="W164" s="229" t="s">
        <v>1508</v>
      </c>
      <c r="X164" s="212">
        <v>0.2</v>
      </c>
      <c r="Y164" s="212" t="s">
        <v>1508</v>
      </c>
      <c r="Z164" s="212">
        <v>0.2</v>
      </c>
      <c r="AA164" s="212" t="s">
        <v>1508</v>
      </c>
      <c r="AB164" s="229">
        <v>0</v>
      </c>
      <c r="AC164" s="229">
        <v>0</v>
      </c>
      <c r="AD164" s="212">
        <v>0</v>
      </c>
      <c r="AE164" s="212">
        <v>0</v>
      </c>
      <c r="AF164" s="212">
        <v>0</v>
      </c>
      <c r="AG164" s="212">
        <v>0</v>
      </c>
      <c r="AH164" s="232">
        <v>0.95</v>
      </c>
      <c r="AI164" s="14">
        <f>L164+P164+X164+AD164</f>
        <v>0.95</v>
      </c>
      <c r="AJ164" s="14">
        <f t="shared" si="10"/>
        <v>0.95</v>
      </c>
      <c r="AK164" s="211"/>
      <c r="AL164" s="229" t="s">
        <v>51</v>
      </c>
      <c r="AM164" s="229" t="s">
        <v>50</v>
      </c>
      <c r="AN164" s="233" t="s">
        <v>430</v>
      </c>
    </row>
    <row r="165" spans="1:40" ht="43.2" x14ac:dyDescent="0.25">
      <c r="A165" s="219">
        <v>164</v>
      </c>
      <c r="B165" s="229">
        <v>20213164024</v>
      </c>
      <c r="C165" s="229" t="s">
        <v>515</v>
      </c>
      <c r="D165" s="229" t="s">
        <v>70</v>
      </c>
      <c r="E165" s="229" t="s">
        <v>1509</v>
      </c>
      <c r="F165" s="229">
        <v>18702522138</v>
      </c>
      <c r="G165" s="229" t="s">
        <v>112</v>
      </c>
      <c r="H165" s="229" t="s">
        <v>509</v>
      </c>
      <c r="I165" s="229" t="s">
        <v>45</v>
      </c>
      <c r="J165" s="229">
        <v>0.95</v>
      </c>
      <c r="K165" s="229" t="s">
        <v>1510</v>
      </c>
      <c r="L165" s="212"/>
      <c r="M165" s="212"/>
      <c r="N165" s="229"/>
      <c r="O165" s="229"/>
      <c r="P165" s="229">
        <v>0</v>
      </c>
      <c r="Q165" s="229"/>
      <c r="R165" s="229"/>
      <c r="S165" s="229"/>
      <c r="T165" s="229"/>
      <c r="U165" s="229"/>
      <c r="V165" s="229">
        <v>0</v>
      </c>
      <c r="W165" s="229"/>
      <c r="X165" s="212"/>
      <c r="Y165" s="212"/>
      <c r="Z165" s="212"/>
      <c r="AA165" s="212"/>
      <c r="AB165" s="229">
        <v>0</v>
      </c>
      <c r="AC165" s="229"/>
      <c r="AD165" s="212"/>
      <c r="AE165" s="212"/>
      <c r="AF165" s="212"/>
      <c r="AG165" s="212"/>
      <c r="AH165" s="232">
        <v>0.95</v>
      </c>
      <c r="AI165" s="14"/>
      <c r="AJ165" s="234">
        <f>AH165</f>
        <v>0.95</v>
      </c>
      <c r="AK165" s="211"/>
      <c r="AL165" s="229" t="s">
        <v>97</v>
      </c>
      <c r="AM165" s="229" t="s">
        <v>78</v>
      </c>
      <c r="AN165" s="233" t="s">
        <v>430</v>
      </c>
    </row>
    <row r="166" spans="1:40" ht="57.6" x14ac:dyDescent="0.25">
      <c r="A166" s="219">
        <v>165</v>
      </c>
      <c r="B166" s="229">
        <v>20213164080</v>
      </c>
      <c r="C166" s="211" t="s">
        <v>515</v>
      </c>
      <c r="D166" s="211" t="s">
        <v>54</v>
      </c>
      <c r="E166" s="211" t="s">
        <v>1511</v>
      </c>
      <c r="F166" s="229">
        <v>18811824375</v>
      </c>
      <c r="G166" s="229" t="s">
        <v>1007</v>
      </c>
      <c r="H166" s="229" t="s">
        <v>509</v>
      </c>
      <c r="I166" s="229" t="s">
        <v>45</v>
      </c>
      <c r="J166" s="229">
        <v>0.65</v>
      </c>
      <c r="K166" s="229" t="s">
        <v>1512</v>
      </c>
      <c r="L166" s="212">
        <v>0.65</v>
      </c>
      <c r="M166" s="212" t="s">
        <v>1512</v>
      </c>
      <c r="N166" s="229">
        <v>0.65</v>
      </c>
      <c r="O166" s="229" t="s">
        <v>1512</v>
      </c>
      <c r="P166" s="229"/>
      <c r="Q166" s="229"/>
      <c r="R166" s="229"/>
      <c r="S166" s="229"/>
      <c r="T166" s="229"/>
      <c r="U166" s="229"/>
      <c r="V166" s="229">
        <v>0</v>
      </c>
      <c r="W166" s="229"/>
      <c r="X166" s="212">
        <f>0</f>
        <v>0</v>
      </c>
      <c r="Y166" s="212"/>
      <c r="Z166" s="212">
        <v>0</v>
      </c>
      <c r="AA166" s="212">
        <v>0</v>
      </c>
      <c r="AB166" s="229">
        <v>0.2</v>
      </c>
      <c r="AC166" s="15" t="s">
        <v>1513</v>
      </c>
      <c r="AD166" s="212">
        <v>0.2</v>
      </c>
      <c r="AE166" s="15" t="s">
        <v>1513</v>
      </c>
      <c r="AF166" s="212">
        <v>0.2</v>
      </c>
      <c r="AG166" s="15" t="s">
        <v>1513</v>
      </c>
      <c r="AH166" s="232">
        <f>AB166+V166+J166</f>
        <v>0.85000000000000009</v>
      </c>
      <c r="AI166" s="14">
        <v>0.85</v>
      </c>
      <c r="AJ166" s="14">
        <f t="shared" ref="AJ166:AJ175" si="11">N166+Z166+AF166</f>
        <v>0.85000000000000009</v>
      </c>
      <c r="AK166" s="211"/>
      <c r="AL166" s="229" t="s">
        <v>61</v>
      </c>
      <c r="AM166" s="229" t="s">
        <v>253</v>
      </c>
      <c r="AN166" s="233" t="s">
        <v>430</v>
      </c>
    </row>
    <row r="167" spans="1:40" ht="43.2" x14ac:dyDescent="0.25">
      <c r="A167" s="219">
        <v>166</v>
      </c>
      <c r="B167" s="229">
        <v>20213141076</v>
      </c>
      <c r="C167" s="229" t="s">
        <v>507</v>
      </c>
      <c r="D167" s="229" t="s">
        <v>110</v>
      </c>
      <c r="E167" s="229" t="s">
        <v>1514</v>
      </c>
      <c r="F167" s="229">
        <v>18073437379</v>
      </c>
      <c r="G167" s="229" t="s">
        <v>397</v>
      </c>
      <c r="H167" s="229" t="s">
        <v>509</v>
      </c>
      <c r="I167" s="229" t="s">
        <v>45</v>
      </c>
      <c r="J167" s="229">
        <v>0.25</v>
      </c>
      <c r="K167" s="229" t="s">
        <v>485</v>
      </c>
      <c r="L167" s="212">
        <v>0.25</v>
      </c>
      <c r="M167" s="212" t="s">
        <v>485</v>
      </c>
      <c r="N167" s="229">
        <v>0.25</v>
      </c>
      <c r="O167" s="229" t="s">
        <v>485</v>
      </c>
      <c r="P167" s="229"/>
      <c r="Q167" s="229" t="s">
        <v>148</v>
      </c>
      <c r="R167" s="229"/>
      <c r="S167" s="229" t="s">
        <v>148</v>
      </c>
      <c r="T167" s="229"/>
      <c r="U167" s="229" t="s">
        <v>148</v>
      </c>
      <c r="V167" s="229">
        <v>0.6</v>
      </c>
      <c r="W167" s="229" t="s">
        <v>1515</v>
      </c>
      <c r="X167" s="212">
        <v>0.6</v>
      </c>
      <c r="Y167" s="212" t="s">
        <v>1515</v>
      </c>
      <c r="Z167" s="212">
        <v>0.6</v>
      </c>
      <c r="AA167" s="212" t="s">
        <v>1515</v>
      </c>
      <c r="AB167" s="229">
        <v>0</v>
      </c>
      <c r="AC167" s="229" t="s">
        <v>148</v>
      </c>
      <c r="AD167" s="212">
        <v>0</v>
      </c>
      <c r="AE167" s="212" t="s">
        <v>148</v>
      </c>
      <c r="AF167" s="212">
        <v>0</v>
      </c>
      <c r="AG167" s="212" t="s">
        <v>148</v>
      </c>
      <c r="AH167" s="232">
        <v>0.85</v>
      </c>
      <c r="AI167" s="14">
        <v>0.85</v>
      </c>
      <c r="AJ167" s="14">
        <f t="shared" si="11"/>
        <v>0.85</v>
      </c>
      <c r="AK167" s="211"/>
      <c r="AL167" s="229" t="s">
        <v>487</v>
      </c>
      <c r="AM167" s="229" t="s">
        <v>488</v>
      </c>
      <c r="AN167" s="233" t="s">
        <v>430</v>
      </c>
    </row>
    <row r="168" spans="1:40" ht="57.6" x14ac:dyDescent="0.25">
      <c r="A168" s="219">
        <v>167</v>
      </c>
      <c r="B168" s="229">
        <v>20213164007</v>
      </c>
      <c r="C168" s="229" t="s">
        <v>566</v>
      </c>
      <c r="D168" s="229" t="s">
        <v>41</v>
      </c>
      <c r="E168" s="229" t="s">
        <v>1516</v>
      </c>
      <c r="F168" s="229">
        <v>15218572558</v>
      </c>
      <c r="G168" s="229" t="s">
        <v>112</v>
      </c>
      <c r="H168" s="229" t="s">
        <v>44</v>
      </c>
      <c r="I168" s="229" t="s">
        <v>45</v>
      </c>
      <c r="J168" s="229">
        <v>0.2</v>
      </c>
      <c r="K168" s="229" t="s">
        <v>1517</v>
      </c>
      <c r="L168" s="212">
        <v>0.2</v>
      </c>
      <c r="M168" s="212" t="s">
        <v>1518</v>
      </c>
      <c r="N168" s="229">
        <v>0.2</v>
      </c>
      <c r="O168" s="229" t="s">
        <v>1518</v>
      </c>
      <c r="P168" s="229"/>
      <c r="Q168" s="229"/>
      <c r="R168" s="229"/>
      <c r="S168" s="229"/>
      <c r="T168" s="229"/>
      <c r="U168" s="229"/>
      <c r="V168" s="229">
        <v>0</v>
      </c>
      <c r="W168" s="229" t="s">
        <v>148</v>
      </c>
      <c r="X168" s="212">
        <v>0</v>
      </c>
      <c r="Y168" s="212" t="s">
        <v>148</v>
      </c>
      <c r="Z168" s="212">
        <v>0</v>
      </c>
      <c r="AA168" s="212" t="s">
        <v>148</v>
      </c>
      <c r="AB168" s="229">
        <v>0.6</v>
      </c>
      <c r="AC168" s="229" t="s">
        <v>1519</v>
      </c>
      <c r="AD168" s="212">
        <v>0.6</v>
      </c>
      <c r="AE168" s="212" t="s">
        <v>1520</v>
      </c>
      <c r="AF168" s="212">
        <v>0.6</v>
      </c>
      <c r="AG168" s="212" t="s">
        <v>1519</v>
      </c>
      <c r="AH168" s="232">
        <f>AB168+V168+J168</f>
        <v>0.8</v>
      </c>
      <c r="AI168" s="14">
        <f>AD168+L168</f>
        <v>0.8</v>
      </c>
      <c r="AJ168" s="14">
        <f t="shared" si="11"/>
        <v>0.8</v>
      </c>
      <c r="AK168" s="211"/>
      <c r="AL168" s="229" t="s">
        <v>573</v>
      </c>
      <c r="AM168" s="229" t="s">
        <v>51</v>
      </c>
      <c r="AN168" s="233" t="s">
        <v>430</v>
      </c>
    </row>
    <row r="169" spans="1:40" ht="28.8" x14ac:dyDescent="0.25">
      <c r="A169" s="219">
        <v>168</v>
      </c>
      <c r="B169" s="229">
        <v>20213141041</v>
      </c>
      <c r="C169" s="229" t="s">
        <v>507</v>
      </c>
      <c r="D169" s="229" t="s">
        <v>156</v>
      </c>
      <c r="E169" s="229" t="s">
        <v>1521</v>
      </c>
      <c r="F169" s="229">
        <v>13539717326</v>
      </c>
      <c r="G169" s="229" t="s">
        <v>449</v>
      </c>
      <c r="H169" s="229" t="s">
        <v>509</v>
      </c>
      <c r="I169" s="229" t="s">
        <v>45</v>
      </c>
      <c r="J169" s="229">
        <v>0.7</v>
      </c>
      <c r="K169" s="229" t="s">
        <v>1522</v>
      </c>
      <c r="L169" s="212">
        <v>0.75</v>
      </c>
      <c r="M169" s="212" t="s">
        <v>1523</v>
      </c>
      <c r="N169" s="229">
        <v>0.75</v>
      </c>
      <c r="O169" s="229" t="s">
        <v>1523</v>
      </c>
      <c r="P169" s="229">
        <v>0</v>
      </c>
      <c r="Q169" s="229" t="s">
        <v>148</v>
      </c>
      <c r="R169" s="229">
        <v>0</v>
      </c>
      <c r="S169" s="229">
        <v>0</v>
      </c>
      <c r="T169" s="229">
        <v>0</v>
      </c>
      <c r="U169" s="229">
        <v>0</v>
      </c>
      <c r="V169" s="229">
        <v>0</v>
      </c>
      <c r="W169" s="229">
        <v>0</v>
      </c>
      <c r="X169" s="212">
        <v>0</v>
      </c>
      <c r="Y169" s="212">
        <v>0</v>
      </c>
      <c r="Z169" s="212">
        <v>0</v>
      </c>
      <c r="AA169" s="212">
        <v>0</v>
      </c>
      <c r="AB169" s="229">
        <v>0</v>
      </c>
      <c r="AC169" s="229">
        <v>0</v>
      </c>
      <c r="AD169" s="212">
        <v>0</v>
      </c>
      <c r="AE169" s="212">
        <v>0</v>
      </c>
      <c r="AF169" s="212">
        <v>0</v>
      </c>
      <c r="AG169" s="212">
        <v>0</v>
      </c>
      <c r="AH169" s="232">
        <v>0.7</v>
      </c>
      <c r="AI169" s="14">
        <f>L169+P169+X169+AD169</f>
        <v>0.75</v>
      </c>
      <c r="AJ169" s="14">
        <f t="shared" si="11"/>
        <v>0.75</v>
      </c>
      <c r="AK169" s="211"/>
      <c r="AL169" s="229" t="s">
        <v>51</v>
      </c>
      <c r="AM169" s="229" t="s">
        <v>50</v>
      </c>
      <c r="AN169" s="233" t="s">
        <v>430</v>
      </c>
    </row>
    <row r="170" spans="1:40" ht="28.8" x14ac:dyDescent="0.25">
      <c r="A170" s="219">
        <v>169</v>
      </c>
      <c r="B170" s="229">
        <v>20213141081</v>
      </c>
      <c r="C170" s="229" t="s">
        <v>507</v>
      </c>
      <c r="D170" s="229" t="s">
        <v>156</v>
      </c>
      <c r="E170" s="229" t="s">
        <v>1524</v>
      </c>
      <c r="F170" s="229">
        <v>13418110882</v>
      </c>
      <c r="G170" s="229" t="s">
        <v>738</v>
      </c>
      <c r="H170" s="229" t="s">
        <v>509</v>
      </c>
      <c r="I170" s="229" t="s">
        <v>45</v>
      </c>
      <c r="J170" s="229">
        <v>0.75</v>
      </c>
      <c r="K170" s="229" t="s">
        <v>1525</v>
      </c>
      <c r="L170" s="212">
        <v>0.75</v>
      </c>
      <c r="M170" s="212" t="s">
        <v>1526</v>
      </c>
      <c r="N170" s="229">
        <v>0.75</v>
      </c>
      <c r="O170" s="229" t="s">
        <v>1526</v>
      </c>
      <c r="P170" s="229">
        <v>0</v>
      </c>
      <c r="Q170" s="229" t="s">
        <v>148</v>
      </c>
      <c r="R170" s="229">
        <v>0</v>
      </c>
      <c r="S170" s="229">
        <v>0</v>
      </c>
      <c r="T170" s="229">
        <v>0</v>
      </c>
      <c r="U170" s="229">
        <v>0</v>
      </c>
      <c r="V170" s="229">
        <v>0</v>
      </c>
      <c r="W170" s="229">
        <v>0</v>
      </c>
      <c r="X170" s="212">
        <v>0</v>
      </c>
      <c r="Y170" s="212">
        <v>0</v>
      </c>
      <c r="Z170" s="212">
        <v>0</v>
      </c>
      <c r="AA170" s="212">
        <v>0</v>
      </c>
      <c r="AB170" s="229">
        <v>0</v>
      </c>
      <c r="AC170" s="229">
        <v>0</v>
      </c>
      <c r="AD170" s="212">
        <v>0</v>
      </c>
      <c r="AE170" s="212">
        <v>0</v>
      </c>
      <c r="AF170" s="212">
        <v>0</v>
      </c>
      <c r="AG170" s="212">
        <v>0</v>
      </c>
      <c r="AH170" s="232">
        <v>0.5</v>
      </c>
      <c r="AI170" s="14">
        <f>L170+P170+X170+AD170</f>
        <v>0.75</v>
      </c>
      <c r="AJ170" s="14">
        <f t="shared" si="11"/>
        <v>0.75</v>
      </c>
      <c r="AK170" s="211"/>
      <c r="AL170" s="229" t="s">
        <v>51</v>
      </c>
      <c r="AM170" s="229" t="s">
        <v>50</v>
      </c>
      <c r="AN170" s="233" t="s">
        <v>430</v>
      </c>
    </row>
    <row r="171" spans="1:40" ht="57.6" x14ac:dyDescent="0.25">
      <c r="A171" s="219">
        <v>170</v>
      </c>
      <c r="B171" s="229">
        <v>20213164069</v>
      </c>
      <c r="C171" s="229" t="s">
        <v>515</v>
      </c>
      <c r="D171" s="229" t="s">
        <v>632</v>
      </c>
      <c r="E171" s="229" t="s">
        <v>1527</v>
      </c>
      <c r="F171" s="229" t="s">
        <v>1528</v>
      </c>
      <c r="G171" s="229" t="s">
        <v>667</v>
      </c>
      <c r="H171" s="229" t="s">
        <v>509</v>
      </c>
      <c r="I171" s="229" t="s">
        <v>45</v>
      </c>
      <c r="J171" s="229">
        <v>0.75</v>
      </c>
      <c r="K171" s="229" t="s">
        <v>1529</v>
      </c>
      <c r="L171" s="212">
        <f>J171</f>
        <v>0.75</v>
      </c>
      <c r="M171" s="212" t="s">
        <v>1529</v>
      </c>
      <c r="N171" s="229">
        <f>L171</f>
        <v>0.75</v>
      </c>
      <c r="O171" s="229" t="s">
        <v>1529</v>
      </c>
      <c r="P171" s="229">
        <v>0</v>
      </c>
      <c r="Q171" s="229" t="s">
        <v>250</v>
      </c>
      <c r="R171" s="229">
        <f>R172</f>
        <v>0</v>
      </c>
      <c r="S171" s="229"/>
      <c r="T171" s="229"/>
      <c r="U171" s="229"/>
      <c r="V171" s="229"/>
      <c r="W171" s="229"/>
      <c r="X171" s="212">
        <f>V171</f>
        <v>0</v>
      </c>
      <c r="Y171" s="212"/>
      <c r="Z171" s="212">
        <f>X171</f>
        <v>0</v>
      </c>
      <c r="AA171" s="212"/>
      <c r="AB171" s="229"/>
      <c r="AC171" s="229"/>
      <c r="AD171" s="212">
        <f>AB171</f>
        <v>0</v>
      </c>
      <c r="AE171" s="212"/>
      <c r="AF171" s="212">
        <v>0</v>
      </c>
      <c r="AG171" s="212"/>
      <c r="AH171" s="232">
        <f>J171+P171+V171+AB171</f>
        <v>0.75</v>
      </c>
      <c r="AI171" s="14">
        <f>L171+R171+X171+AD171</f>
        <v>0.75</v>
      </c>
      <c r="AJ171" s="14">
        <f t="shared" si="11"/>
        <v>0.75</v>
      </c>
      <c r="AK171" s="211"/>
      <c r="AL171" s="229" t="s">
        <v>61</v>
      </c>
      <c r="AM171" s="229" t="s">
        <v>253</v>
      </c>
      <c r="AN171" s="233" t="s">
        <v>430</v>
      </c>
    </row>
    <row r="172" spans="1:40" ht="43.2" x14ac:dyDescent="0.25">
      <c r="A172" s="219">
        <v>171</v>
      </c>
      <c r="B172" s="229">
        <v>20213164087</v>
      </c>
      <c r="C172" s="229" t="s">
        <v>515</v>
      </c>
      <c r="D172" s="229" t="s">
        <v>632</v>
      </c>
      <c r="E172" s="229" t="s">
        <v>1530</v>
      </c>
      <c r="F172" s="229" t="s">
        <v>1531</v>
      </c>
      <c r="G172" s="229" t="s">
        <v>167</v>
      </c>
      <c r="H172" s="229" t="s">
        <v>509</v>
      </c>
      <c r="I172" s="229" t="s">
        <v>45</v>
      </c>
      <c r="J172" s="229">
        <v>0.75</v>
      </c>
      <c r="K172" s="229" t="s">
        <v>1532</v>
      </c>
      <c r="L172" s="212">
        <f>J172</f>
        <v>0.75</v>
      </c>
      <c r="M172" s="212" t="s">
        <v>1532</v>
      </c>
      <c r="N172" s="229">
        <f>L172</f>
        <v>0.75</v>
      </c>
      <c r="O172" s="229" t="s">
        <v>1532</v>
      </c>
      <c r="P172" s="229">
        <v>0</v>
      </c>
      <c r="Q172" s="229" t="s">
        <v>250</v>
      </c>
      <c r="R172" s="229">
        <f>R173</f>
        <v>0</v>
      </c>
      <c r="S172" s="229"/>
      <c r="T172" s="229"/>
      <c r="U172" s="229"/>
      <c r="V172" s="229">
        <v>0</v>
      </c>
      <c r="W172" s="229"/>
      <c r="X172" s="212">
        <f>V172</f>
        <v>0</v>
      </c>
      <c r="Y172" s="212"/>
      <c r="Z172" s="212">
        <f>X172</f>
        <v>0</v>
      </c>
      <c r="AA172" s="212"/>
      <c r="AB172" s="229">
        <v>0</v>
      </c>
      <c r="AC172" s="229"/>
      <c r="AD172" s="212">
        <f>AB172</f>
        <v>0</v>
      </c>
      <c r="AE172" s="212"/>
      <c r="AF172" s="212">
        <v>0</v>
      </c>
      <c r="AG172" s="212"/>
      <c r="AH172" s="232">
        <f>J172+P172+V172+AB172</f>
        <v>0.75</v>
      </c>
      <c r="AI172" s="14">
        <f>L172+R172+X172+AD172</f>
        <v>0.75</v>
      </c>
      <c r="AJ172" s="14">
        <f t="shared" si="11"/>
        <v>0.75</v>
      </c>
      <c r="AK172" s="211"/>
      <c r="AL172" s="229" t="s">
        <v>61</v>
      </c>
      <c r="AM172" s="229" t="s">
        <v>253</v>
      </c>
      <c r="AN172" s="233" t="s">
        <v>430</v>
      </c>
    </row>
    <row r="173" spans="1:40" ht="43.2" x14ac:dyDescent="0.25">
      <c r="A173" s="219">
        <v>172</v>
      </c>
      <c r="B173" s="229">
        <v>20213141007</v>
      </c>
      <c r="C173" s="229" t="s">
        <v>507</v>
      </c>
      <c r="D173" s="229" t="s">
        <v>41</v>
      </c>
      <c r="E173" s="229" t="s">
        <v>1533</v>
      </c>
      <c r="F173" s="229">
        <v>17353962865</v>
      </c>
      <c r="G173" s="229" t="s">
        <v>738</v>
      </c>
      <c r="H173" s="229" t="s">
        <v>509</v>
      </c>
      <c r="I173" s="229" t="s">
        <v>45</v>
      </c>
      <c r="J173" s="229">
        <v>0.65</v>
      </c>
      <c r="K173" s="229" t="s">
        <v>1534</v>
      </c>
      <c r="L173" s="212">
        <v>0.65</v>
      </c>
      <c r="M173" s="212" t="s">
        <v>1535</v>
      </c>
      <c r="N173" s="229">
        <v>0.45</v>
      </c>
      <c r="O173" s="229" t="s">
        <v>1536</v>
      </c>
      <c r="P173" s="229"/>
      <c r="Q173" s="229"/>
      <c r="R173" s="229"/>
      <c r="S173" s="229"/>
      <c r="T173" s="229"/>
      <c r="U173" s="229"/>
      <c r="V173" s="229">
        <v>0.2</v>
      </c>
      <c r="W173" s="229" t="s">
        <v>1537</v>
      </c>
      <c r="X173" s="212">
        <v>0.2</v>
      </c>
      <c r="Y173" s="212" t="s">
        <v>1492</v>
      </c>
      <c r="Z173" s="212">
        <v>0.2</v>
      </c>
      <c r="AA173" s="212" t="s">
        <v>1492</v>
      </c>
      <c r="AB173" s="229"/>
      <c r="AC173" s="229"/>
      <c r="AD173" s="212">
        <v>0</v>
      </c>
      <c r="AE173" s="212" t="s">
        <v>148</v>
      </c>
      <c r="AF173" s="212">
        <v>0</v>
      </c>
      <c r="AG173" s="212" t="s">
        <v>148</v>
      </c>
      <c r="AH173" s="232">
        <f>AB173+V173+J173</f>
        <v>0.85000000000000009</v>
      </c>
      <c r="AI173" s="14">
        <f>L173+X173+AF173</f>
        <v>0.85000000000000009</v>
      </c>
      <c r="AJ173" s="14">
        <f t="shared" si="11"/>
        <v>0.65</v>
      </c>
      <c r="AK173" s="211"/>
      <c r="AL173" s="229" t="s">
        <v>573</v>
      </c>
      <c r="AM173" s="229" t="s">
        <v>51</v>
      </c>
      <c r="AN173" s="233" t="s">
        <v>430</v>
      </c>
    </row>
    <row r="174" spans="1:40" ht="28.8" x14ac:dyDescent="0.25">
      <c r="A174" s="219">
        <v>173</v>
      </c>
      <c r="B174" s="229">
        <v>20213164032</v>
      </c>
      <c r="C174" s="229" t="s">
        <v>515</v>
      </c>
      <c r="D174" s="229" t="s">
        <v>41</v>
      </c>
      <c r="E174" s="229" t="s">
        <v>1538</v>
      </c>
      <c r="F174" s="229">
        <v>17806705682</v>
      </c>
      <c r="G174" s="229" t="s">
        <v>1539</v>
      </c>
      <c r="H174" s="229" t="s">
        <v>509</v>
      </c>
      <c r="I174" s="229" t="s">
        <v>45</v>
      </c>
      <c r="J174" s="229">
        <v>0.25</v>
      </c>
      <c r="K174" s="229" t="s">
        <v>1540</v>
      </c>
      <c r="L174" s="212">
        <v>0.25</v>
      </c>
      <c r="M174" s="212" t="s">
        <v>1541</v>
      </c>
      <c r="N174" s="229">
        <v>0.45</v>
      </c>
      <c r="O174" s="229" t="s">
        <v>1542</v>
      </c>
      <c r="P174" s="229"/>
      <c r="Q174" s="229"/>
      <c r="R174" s="229"/>
      <c r="S174" s="229"/>
      <c r="T174" s="229"/>
      <c r="U174" s="229"/>
      <c r="V174" s="229">
        <v>0.2</v>
      </c>
      <c r="W174" s="229" t="s">
        <v>1543</v>
      </c>
      <c r="X174" s="212">
        <v>0</v>
      </c>
      <c r="Y174" s="212" t="s">
        <v>1544</v>
      </c>
      <c r="Z174" s="212">
        <v>0</v>
      </c>
      <c r="AA174" s="212" t="s">
        <v>1544</v>
      </c>
      <c r="AB174" s="229">
        <v>0.3</v>
      </c>
      <c r="AC174" s="229" t="s">
        <v>1545</v>
      </c>
      <c r="AD174" s="212">
        <v>0.2</v>
      </c>
      <c r="AE174" s="212"/>
      <c r="AF174" s="212">
        <v>0.2</v>
      </c>
      <c r="AG174" s="212" t="s">
        <v>1546</v>
      </c>
      <c r="AH174" s="232">
        <f>AB174+V174+J174</f>
        <v>0.75</v>
      </c>
      <c r="AI174" s="14">
        <f>L174+X174+AF174</f>
        <v>0.45</v>
      </c>
      <c r="AJ174" s="14">
        <f t="shared" si="11"/>
        <v>0.65</v>
      </c>
      <c r="AK174" s="211"/>
      <c r="AL174" s="229" t="s">
        <v>573</v>
      </c>
      <c r="AM174" s="229" t="s">
        <v>51</v>
      </c>
      <c r="AN174" s="233" t="s">
        <v>430</v>
      </c>
    </row>
    <row r="175" spans="1:40" ht="28.8" x14ac:dyDescent="0.25">
      <c r="A175" s="219">
        <v>174</v>
      </c>
      <c r="B175" s="229">
        <v>20213164073</v>
      </c>
      <c r="C175" s="229" t="s">
        <v>515</v>
      </c>
      <c r="D175" s="229" t="s">
        <v>88</v>
      </c>
      <c r="E175" s="229" t="s">
        <v>1547</v>
      </c>
      <c r="F175" s="229">
        <v>13667927090</v>
      </c>
      <c r="G175" s="229" t="s">
        <v>1052</v>
      </c>
      <c r="H175" s="229" t="s">
        <v>509</v>
      </c>
      <c r="I175" s="229" t="s">
        <v>45</v>
      </c>
      <c r="J175" s="229">
        <v>0.45</v>
      </c>
      <c r="K175" s="229" t="s">
        <v>1548</v>
      </c>
      <c r="L175" s="212">
        <v>0.45</v>
      </c>
      <c r="M175" s="212" t="s">
        <v>1548</v>
      </c>
      <c r="N175" s="229">
        <v>0.45</v>
      </c>
      <c r="O175" s="229" t="s">
        <v>1548</v>
      </c>
      <c r="P175" s="229">
        <v>0</v>
      </c>
      <c r="Q175" s="229">
        <v>0</v>
      </c>
      <c r="R175" s="229">
        <v>0</v>
      </c>
      <c r="S175" s="229">
        <v>0</v>
      </c>
      <c r="T175" s="229"/>
      <c r="U175" s="229"/>
      <c r="V175" s="229">
        <v>0.2</v>
      </c>
      <c r="W175" s="229" t="s">
        <v>1549</v>
      </c>
      <c r="X175" s="212">
        <v>0.2</v>
      </c>
      <c r="Y175" s="212" t="s">
        <v>1549</v>
      </c>
      <c r="Z175" s="212">
        <v>0.2</v>
      </c>
      <c r="AA175" s="212" t="s">
        <v>1549</v>
      </c>
      <c r="AB175" s="229">
        <v>0</v>
      </c>
      <c r="AC175" s="229"/>
      <c r="AD175" s="212">
        <v>0</v>
      </c>
      <c r="AE175" s="212"/>
      <c r="AF175" s="212"/>
      <c r="AG175" s="212"/>
      <c r="AH175" s="232">
        <v>0.65</v>
      </c>
      <c r="AI175" s="14">
        <v>0.65</v>
      </c>
      <c r="AJ175" s="14">
        <f t="shared" si="11"/>
        <v>0.65</v>
      </c>
      <c r="AK175" s="211"/>
      <c r="AL175" s="229" t="s">
        <v>96</v>
      </c>
      <c r="AM175" s="229" t="s">
        <v>97</v>
      </c>
      <c r="AN175" s="233" t="s">
        <v>430</v>
      </c>
    </row>
    <row r="176" spans="1:40" ht="57.6" x14ac:dyDescent="0.25">
      <c r="A176" s="219">
        <v>175</v>
      </c>
      <c r="B176" s="229">
        <v>20213141080</v>
      </c>
      <c r="C176" s="211" t="s">
        <v>507</v>
      </c>
      <c r="D176" s="211" t="s">
        <v>54</v>
      </c>
      <c r="E176" s="211" t="s">
        <v>1550</v>
      </c>
      <c r="F176" s="229">
        <v>15889302591</v>
      </c>
      <c r="G176" s="211" t="s">
        <v>473</v>
      </c>
      <c r="H176" s="211" t="s">
        <v>509</v>
      </c>
      <c r="I176" s="211" t="s">
        <v>45</v>
      </c>
      <c r="J176" s="229">
        <v>0.65</v>
      </c>
      <c r="K176" s="211" t="s">
        <v>1551</v>
      </c>
      <c r="L176" s="212">
        <v>0.65</v>
      </c>
      <c r="M176" s="211" t="s">
        <v>1551</v>
      </c>
      <c r="N176" s="229">
        <v>0.65</v>
      </c>
      <c r="O176" s="211" t="s">
        <v>1551</v>
      </c>
      <c r="P176" s="229"/>
      <c r="Q176" s="229"/>
      <c r="R176" s="229"/>
      <c r="S176" s="229"/>
      <c r="T176" s="229"/>
      <c r="U176" s="229"/>
      <c r="V176" s="229">
        <v>0</v>
      </c>
      <c r="W176" s="211" t="s">
        <v>148</v>
      </c>
      <c r="X176" s="212">
        <f>V176</f>
        <v>0</v>
      </c>
      <c r="Y176" s="212"/>
      <c r="Z176" s="211" t="s">
        <v>148</v>
      </c>
      <c r="AA176" s="211" t="s">
        <v>148</v>
      </c>
      <c r="AB176" s="211" t="s">
        <v>148</v>
      </c>
      <c r="AC176" s="211" t="s">
        <v>148</v>
      </c>
      <c r="AD176" s="211" t="s">
        <v>148</v>
      </c>
      <c r="AE176" s="211" t="s">
        <v>148</v>
      </c>
      <c r="AF176" s="211" t="s">
        <v>148</v>
      </c>
      <c r="AG176" s="211" t="s">
        <v>148</v>
      </c>
      <c r="AH176" s="232">
        <f>N176</f>
        <v>0.65</v>
      </c>
      <c r="AI176" s="14">
        <v>0.65</v>
      </c>
      <c r="AJ176" s="14">
        <f>N176</f>
        <v>0.65</v>
      </c>
      <c r="AK176" s="211"/>
      <c r="AL176" s="229" t="s">
        <v>61</v>
      </c>
      <c r="AM176" s="229" t="s">
        <v>62</v>
      </c>
      <c r="AN176" s="233" t="s">
        <v>430</v>
      </c>
    </row>
    <row r="177" spans="1:40" ht="28.8" x14ac:dyDescent="0.25">
      <c r="A177" s="219">
        <v>176</v>
      </c>
      <c r="B177" s="229">
        <v>20213164012</v>
      </c>
      <c r="C177" s="211" t="s">
        <v>515</v>
      </c>
      <c r="D177" s="211" t="s">
        <v>54</v>
      </c>
      <c r="E177" s="211" t="s">
        <v>1552</v>
      </c>
      <c r="F177" s="229">
        <v>17817467586</v>
      </c>
      <c r="G177" s="211" t="s">
        <v>473</v>
      </c>
      <c r="H177" s="211" t="s">
        <v>509</v>
      </c>
      <c r="I177" s="211" t="s">
        <v>45</v>
      </c>
      <c r="J177" s="229">
        <v>0.45</v>
      </c>
      <c r="K177" s="211" t="s">
        <v>1553</v>
      </c>
      <c r="L177" s="212">
        <v>0.45</v>
      </c>
      <c r="M177" s="211" t="s">
        <v>1553</v>
      </c>
      <c r="N177" s="229">
        <v>0.45</v>
      </c>
      <c r="O177" s="211" t="s">
        <v>1553</v>
      </c>
      <c r="P177" s="229"/>
      <c r="Q177" s="229"/>
      <c r="R177" s="229"/>
      <c r="S177" s="229"/>
      <c r="T177" s="229"/>
      <c r="U177" s="229"/>
      <c r="V177" s="229">
        <v>0</v>
      </c>
      <c r="W177" s="229"/>
      <c r="X177" s="212">
        <f>V177</f>
        <v>0</v>
      </c>
      <c r="Y177" s="212"/>
      <c r="Z177" s="212">
        <v>0</v>
      </c>
      <c r="AA177" s="212"/>
      <c r="AB177" s="229">
        <v>0</v>
      </c>
      <c r="AC177" s="229"/>
      <c r="AD177" s="212">
        <v>0</v>
      </c>
      <c r="AE177" s="212"/>
      <c r="AF177" s="212">
        <v>0</v>
      </c>
      <c r="AG177" s="212"/>
      <c r="AH177" s="232">
        <f>AB177+V177+J177</f>
        <v>0.45</v>
      </c>
      <c r="AI177" s="14">
        <v>0.45</v>
      </c>
      <c r="AJ177" s="14">
        <f t="shared" ref="AJ177:AJ182" si="12">N177+Z177+AF177</f>
        <v>0.45</v>
      </c>
      <c r="AK177" s="211"/>
      <c r="AL177" s="229" t="s">
        <v>61</v>
      </c>
      <c r="AM177" s="229" t="s">
        <v>62</v>
      </c>
      <c r="AN177" s="233" t="s">
        <v>430</v>
      </c>
    </row>
    <row r="178" spans="1:40" ht="28.8" x14ac:dyDescent="0.25">
      <c r="A178" s="219">
        <v>177</v>
      </c>
      <c r="B178" s="229">
        <v>20213141069</v>
      </c>
      <c r="C178" s="229" t="s">
        <v>507</v>
      </c>
      <c r="D178" s="229" t="s">
        <v>41</v>
      </c>
      <c r="E178" s="229" t="s">
        <v>1554</v>
      </c>
      <c r="F178" s="229">
        <v>13750003007</v>
      </c>
      <c r="G178" s="229" t="s">
        <v>501</v>
      </c>
      <c r="H178" s="229" t="s">
        <v>509</v>
      </c>
      <c r="I178" s="229" t="s">
        <v>45</v>
      </c>
      <c r="J178" s="229">
        <v>0.25</v>
      </c>
      <c r="K178" s="229" t="s">
        <v>1555</v>
      </c>
      <c r="L178" s="212">
        <v>0.25</v>
      </c>
      <c r="M178" s="212" t="s">
        <v>1555</v>
      </c>
      <c r="N178" s="229">
        <v>0.25</v>
      </c>
      <c r="O178" s="229" t="s">
        <v>1555</v>
      </c>
      <c r="P178" s="229"/>
      <c r="Q178" s="229"/>
      <c r="R178" s="229"/>
      <c r="S178" s="229"/>
      <c r="T178" s="229"/>
      <c r="U178" s="229"/>
      <c r="V178" s="229">
        <v>0</v>
      </c>
      <c r="W178" s="229" t="s">
        <v>148</v>
      </c>
      <c r="X178" s="212">
        <v>0</v>
      </c>
      <c r="Y178" s="212" t="s">
        <v>148</v>
      </c>
      <c r="Z178" s="212">
        <v>0</v>
      </c>
      <c r="AA178" s="212" t="s">
        <v>148</v>
      </c>
      <c r="AB178" s="229">
        <v>0</v>
      </c>
      <c r="AC178" s="229" t="s">
        <v>148</v>
      </c>
      <c r="AD178" s="212"/>
      <c r="AE178" s="212"/>
      <c r="AF178" s="212">
        <v>0</v>
      </c>
      <c r="AG178" s="212" t="s">
        <v>148</v>
      </c>
      <c r="AH178" s="232">
        <f>AB178+V178+J178</f>
        <v>0.25</v>
      </c>
      <c r="AI178" s="14">
        <f>L178+X178+AF178</f>
        <v>0.25</v>
      </c>
      <c r="AJ178" s="14">
        <f t="shared" si="12"/>
        <v>0.25</v>
      </c>
      <c r="AK178" s="211"/>
      <c r="AL178" s="229" t="s">
        <v>573</v>
      </c>
      <c r="AM178" s="229" t="s">
        <v>51</v>
      </c>
      <c r="AN178" s="233" t="s">
        <v>430</v>
      </c>
    </row>
    <row r="179" spans="1:40" ht="28.8" x14ac:dyDescent="0.25">
      <c r="A179" s="219">
        <v>178</v>
      </c>
      <c r="B179" s="229">
        <v>20213141067</v>
      </c>
      <c r="C179" s="229" t="s">
        <v>507</v>
      </c>
      <c r="D179" s="229" t="s">
        <v>156</v>
      </c>
      <c r="E179" s="229" t="s">
        <v>1556</v>
      </c>
      <c r="F179" s="229">
        <v>15218852595</v>
      </c>
      <c r="G179" s="229" t="s">
        <v>283</v>
      </c>
      <c r="H179" s="229" t="s">
        <v>509</v>
      </c>
      <c r="I179" s="229" t="s">
        <v>45</v>
      </c>
      <c r="J179" s="229">
        <v>0</v>
      </c>
      <c r="K179" s="229" t="s">
        <v>148</v>
      </c>
      <c r="L179" s="212">
        <v>0</v>
      </c>
      <c r="M179" s="212">
        <v>0</v>
      </c>
      <c r="N179" s="229">
        <v>0</v>
      </c>
      <c r="O179" s="229">
        <v>0</v>
      </c>
      <c r="P179" s="229">
        <v>0</v>
      </c>
      <c r="Q179" s="229" t="s">
        <v>148</v>
      </c>
      <c r="R179" s="229">
        <v>0</v>
      </c>
      <c r="S179" s="229">
        <v>0</v>
      </c>
      <c r="T179" s="229">
        <v>0</v>
      </c>
      <c r="U179" s="229">
        <v>0</v>
      </c>
      <c r="V179" s="229" t="s">
        <v>148</v>
      </c>
      <c r="W179" s="229" t="s">
        <v>148</v>
      </c>
      <c r="X179" s="212">
        <v>0</v>
      </c>
      <c r="Y179" s="212"/>
      <c r="Z179" s="212"/>
      <c r="AA179" s="212"/>
      <c r="AB179" s="229" t="s">
        <v>148</v>
      </c>
      <c r="AC179" s="229" t="s">
        <v>148</v>
      </c>
      <c r="AD179" s="212">
        <v>0</v>
      </c>
      <c r="AE179" s="212"/>
      <c r="AF179" s="212"/>
      <c r="AG179" s="212"/>
      <c r="AH179" s="232" t="s">
        <v>1557</v>
      </c>
      <c r="AI179" s="14">
        <f>L179+P179+X179+AD179</f>
        <v>0</v>
      </c>
      <c r="AJ179" s="14">
        <f t="shared" si="12"/>
        <v>0</v>
      </c>
      <c r="AK179" s="211"/>
      <c r="AL179" s="229" t="s">
        <v>51</v>
      </c>
      <c r="AM179" s="229" t="s">
        <v>50</v>
      </c>
      <c r="AN179" s="233" t="s">
        <v>430</v>
      </c>
    </row>
    <row r="180" spans="1:40" ht="28.8" x14ac:dyDescent="0.25">
      <c r="A180" s="219">
        <v>179</v>
      </c>
      <c r="B180" s="229">
        <v>20213164015</v>
      </c>
      <c r="C180" s="229" t="s">
        <v>515</v>
      </c>
      <c r="D180" s="229" t="s">
        <v>88</v>
      </c>
      <c r="E180" s="229" t="s">
        <v>1558</v>
      </c>
      <c r="F180" s="229">
        <v>13434125929</v>
      </c>
      <c r="G180" s="229" t="s">
        <v>501</v>
      </c>
      <c r="H180" s="229" t="s">
        <v>509</v>
      </c>
      <c r="I180" s="229" t="s">
        <v>45</v>
      </c>
      <c r="J180" s="229">
        <v>0</v>
      </c>
      <c r="K180" s="229">
        <v>0</v>
      </c>
      <c r="L180" s="212">
        <v>0</v>
      </c>
      <c r="M180" s="212">
        <v>0</v>
      </c>
      <c r="N180" s="229">
        <v>0</v>
      </c>
      <c r="O180" s="229">
        <v>0</v>
      </c>
      <c r="P180" s="229">
        <v>0</v>
      </c>
      <c r="Q180" s="229">
        <v>0</v>
      </c>
      <c r="R180" s="229">
        <v>0</v>
      </c>
      <c r="S180" s="229">
        <v>0</v>
      </c>
      <c r="T180" s="229"/>
      <c r="U180" s="229"/>
      <c r="V180" s="229">
        <v>0</v>
      </c>
      <c r="W180" s="229"/>
      <c r="X180" s="212">
        <v>0</v>
      </c>
      <c r="Y180" s="212"/>
      <c r="Z180" s="212"/>
      <c r="AA180" s="212"/>
      <c r="AB180" s="229">
        <v>0</v>
      </c>
      <c r="AC180" s="229"/>
      <c r="AD180" s="212">
        <v>0</v>
      </c>
      <c r="AE180" s="212"/>
      <c r="AF180" s="212"/>
      <c r="AG180" s="212"/>
      <c r="AH180" s="232">
        <v>0</v>
      </c>
      <c r="AI180" s="14">
        <v>0</v>
      </c>
      <c r="AJ180" s="14">
        <f t="shared" si="12"/>
        <v>0</v>
      </c>
      <c r="AK180" s="211"/>
      <c r="AL180" s="229" t="s">
        <v>96</v>
      </c>
      <c r="AM180" s="229" t="s">
        <v>97</v>
      </c>
      <c r="AN180" s="233" t="s">
        <v>430</v>
      </c>
    </row>
    <row r="181" spans="1:40" ht="28.8" x14ac:dyDescent="0.25">
      <c r="A181" s="219">
        <v>180</v>
      </c>
      <c r="B181" s="229">
        <v>20213141072</v>
      </c>
      <c r="C181" s="229" t="s">
        <v>507</v>
      </c>
      <c r="D181" s="229" t="s">
        <v>88</v>
      </c>
      <c r="E181" s="229" t="s">
        <v>1559</v>
      </c>
      <c r="F181" s="229">
        <v>13268661199</v>
      </c>
      <c r="G181" s="229" t="s">
        <v>232</v>
      </c>
      <c r="H181" s="229" t="s">
        <v>509</v>
      </c>
      <c r="I181" s="229" t="s">
        <v>45</v>
      </c>
      <c r="J181" s="229">
        <v>0</v>
      </c>
      <c r="K181" s="229"/>
      <c r="L181" s="212">
        <v>0</v>
      </c>
      <c r="M181" s="212"/>
      <c r="N181" s="229"/>
      <c r="O181" s="229"/>
      <c r="P181" s="229">
        <v>0</v>
      </c>
      <c r="Q181" s="229">
        <v>0</v>
      </c>
      <c r="R181" s="229">
        <v>0</v>
      </c>
      <c r="S181" s="229">
        <v>0</v>
      </c>
      <c r="T181" s="229"/>
      <c r="U181" s="229"/>
      <c r="V181" s="229">
        <v>0</v>
      </c>
      <c r="W181" s="229"/>
      <c r="X181" s="212"/>
      <c r="Y181" s="212"/>
      <c r="Z181" s="212"/>
      <c r="AA181" s="212"/>
      <c r="AB181" s="229">
        <v>0</v>
      </c>
      <c r="AC181" s="229"/>
      <c r="AD181" s="212">
        <v>0</v>
      </c>
      <c r="AE181" s="212"/>
      <c r="AF181" s="212"/>
      <c r="AG181" s="212"/>
      <c r="AH181" s="232">
        <v>0</v>
      </c>
      <c r="AI181" s="14">
        <v>0</v>
      </c>
      <c r="AJ181" s="14">
        <f t="shared" si="12"/>
        <v>0</v>
      </c>
      <c r="AK181" s="211"/>
      <c r="AL181" s="229" t="s">
        <v>96</v>
      </c>
      <c r="AM181" s="229" t="s">
        <v>97</v>
      </c>
      <c r="AN181" s="233" t="s">
        <v>430</v>
      </c>
    </row>
    <row r="182" spans="1:40" ht="28.8" x14ac:dyDescent="0.25">
      <c r="A182" s="219">
        <v>181</v>
      </c>
      <c r="B182" s="229">
        <v>20213141054</v>
      </c>
      <c r="C182" s="229" t="s">
        <v>507</v>
      </c>
      <c r="D182" s="229" t="s">
        <v>110</v>
      </c>
      <c r="E182" s="229" t="s">
        <v>1560</v>
      </c>
      <c r="F182" s="229">
        <v>15819952419</v>
      </c>
      <c r="G182" s="229" t="s">
        <v>585</v>
      </c>
      <c r="H182" s="229" t="s">
        <v>509</v>
      </c>
      <c r="I182" s="229" t="s">
        <v>45</v>
      </c>
      <c r="J182" s="229">
        <v>0</v>
      </c>
      <c r="K182" s="229" t="s">
        <v>148</v>
      </c>
      <c r="L182" s="212">
        <v>0</v>
      </c>
      <c r="M182" s="212" t="s">
        <v>148</v>
      </c>
      <c r="N182" s="229">
        <v>0</v>
      </c>
      <c r="O182" s="229" t="s">
        <v>148</v>
      </c>
      <c r="P182" s="229">
        <v>0</v>
      </c>
      <c r="Q182" s="229" t="s">
        <v>148</v>
      </c>
      <c r="R182" s="229">
        <v>0</v>
      </c>
      <c r="S182" s="229" t="s">
        <v>148</v>
      </c>
      <c r="T182" s="229">
        <v>0</v>
      </c>
      <c r="U182" s="229" t="s">
        <v>148</v>
      </c>
      <c r="V182" s="229">
        <v>0</v>
      </c>
      <c r="W182" s="229">
        <v>0</v>
      </c>
      <c r="X182" s="212">
        <v>0</v>
      </c>
      <c r="Y182" s="212">
        <v>0</v>
      </c>
      <c r="Z182" s="212">
        <v>0</v>
      </c>
      <c r="AA182" s="212">
        <v>0</v>
      </c>
      <c r="AB182" s="229">
        <v>0</v>
      </c>
      <c r="AC182" s="229"/>
      <c r="AD182" s="212">
        <v>0</v>
      </c>
      <c r="AE182" s="212"/>
      <c r="AF182" s="212">
        <v>0</v>
      </c>
      <c r="AG182" s="212"/>
      <c r="AH182" s="232">
        <v>0</v>
      </c>
      <c r="AI182" s="14">
        <v>0</v>
      </c>
      <c r="AJ182" s="14">
        <f t="shared" si="12"/>
        <v>0</v>
      </c>
      <c r="AK182" s="211"/>
      <c r="AL182" s="229" t="s">
        <v>487</v>
      </c>
      <c r="AM182" s="229" t="s">
        <v>488</v>
      </c>
      <c r="AN182" s="233" t="s">
        <v>430</v>
      </c>
    </row>
    <row r="183" spans="1:40" x14ac:dyDescent="0.25">
      <c r="AM183" s="235"/>
    </row>
  </sheetData>
  <autoFilter ref="D1:D183" xr:uid="{00000000-0009-0000-0000-000001000000}"/>
  <sortState xmlns:xlrd2="http://schemas.microsoft.com/office/spreadsheetml/2017/richdata2" ref="A2:AN182">
    <sortCondition descending="1" ref="AJ96:AJ182"/>
  </sortState>
  <phoneticPr fontId="78" type="noConversion"/>
  <dataValidations count="2">
    <dataValidation type="list" allowBlank="1" showInputMessage="1" showErrorMessage="1" sqref="H56 H58 H70 H1:H2 H4:H54 H63:H68 H72:H88 H90:H100 H103:H110 H112:H1048575" xr:uid="{00000000-0002-0000-0100-000000000000}">
      <formula1>"全日制学术博士,全日制学术硕士,全日制专业硕士,非全日制专业硕士"</formula1>
    </dataValidation>
    <dataValidation type="list" allowBlank="1" showInputMessage="1" showErrorMessage="1" sqref="I56 I58 I70 I1:I2 I4:I54 I63:I68 I72:I88 I90:I100 I103:I110 I112:I1048575" xr:uid="{00000000-0002-0000-0100-000001000000}">
      <formula1>"定向,非定向"</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7"/>
  <sheetViews>
    <sheetView topLeftCell="AC1" zoomScale="69" zoomScaleNormal="69" workbookViewId="0">
      <selection activeCell="A13" sqref="A13"/>
    </sheetView>
  </sheetViews>
  <sheetFormatPr defaultColWidth="9" defaultRowHeight="14.4" x14ac:dyDescent="0.25"/>
  <cols>
    <col min="1" max="1" width="9" style="201"/>
    <col min="2" max="2" width="12.21875" style="201" customWidth="1"/>
    <col min="3" max="3" width="18.21875" style="201" customWidth="1"/>
    <col min="4" max="4" width="14.21875" style="201" customWidth="1"/>
    <col min="5" max="5" width="9" style="201"/>
    <col min="6" max="6" width="12.21875" style="201" customWidth="1"/>
    <col min="7" max="7" width="9" style="201" customWidth="1"/>
    <col min="8" max="8" width="15.33203125" style="201" customWidth="1"/>
    <col min="9" max="10" width="9" style="201" customWidth="1"/>
    <col min="11" max="11" width="41.5546875" style="201" customWidth="1"/>
    <col min="12" max="12" width="9" style="201" customWidth="1"/>
    <col min="13" max="13" width="36.5546875" style="201" customWidth="1"/>
    <col min="14" max="14" width="9.109375" style="201" customWidth="1"/>
    <col min="15" max="15" width="53" style="201" customWidth="1"/>
    <col min="16" max="19" width="9" style="201" customWidth="1"/>
    <col min="20" max="21" width="9.109375" style="201" customWidth="1"/>
    <col min="22" max="22" width="9" style="201" customWidth="1"/>
    <col min="23" max="23" width="68" style="201" customWidth="1"/>
    <col min="24" max="24" width="9" style="201" customWidth="1"/>
    <col min="25" max="25" width="69.44140625" style="201" customWidth="1"/>
    <col min="26" max="26" width="9.109375" style="201" customWidth="1"/>
    <col min="27" max="27" width="73.88671875" style="201" customWidth="1"/>
    <col min="28" max="28" width="9" style="201" customWidth="1"/>
    <col min="29" max="29" width="54.21875" style="201" customWidth="1"/>
    <col min="30" max="30" width="9" style="201" customWidth="1"/>
    <col min="31" max="31" width="51.77734375" style="201" customWidth="1"/>
    <col min="32" max="32" width="9.109375" style="202" customWidth="1"/>
    <col min="33" max="33" width="58.77734375" style="202" customWidth="1"/>
    <col min="34" max="35" width="9" style="201" customWidth="1"/>
    <col min="36" max="36" width="9.109375" style="201" customWidth="1"/>
    <col min="37" max="37" width="26.44140625" style="201" customWidth="1"/>
    <col min="38" max="16384" width="9" style="201"/>
  </cols>
  <sheetData>
    <row r="1" spans="1:40" ht="22.2" x14ac:dyDescent="0.25">
      <c r="A1" s="262" t="s">
        <v>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row>
    <row r="2" spans="1:40" ht="93.6" x14ac:dyDescent="0.25">
      <c r="A2" s="4" t="s">
        <v>1</v>
      </c>
      <c r="B2" s="4" t="s">
        <v>2</v>
      </c>
      <c r="C2" s="4" t="s">
        <v>3</v>
      </c>
      <c r="D2" s="4" t="s">
        <v>4</v>
      </c>
      <c r="E2" s="4" t="s">
        <v>5</v>
      </c>
      <c r="F2" s="4" t="s">
        <v>6</v>
      </c>
      <c r="G2" s="4" t="s">
        <v>7</v>
      </c>
      <c r="H2" s="4" t="s">
        <v>8</v>
      </c>
      <c r="I2" s="4" t="s">
        <v>9</v>
      </c>
      <c r="J2" s="4" t="s">
        <v>10</v>
      </c>
      <c r="K2" s="4" t="s">
        <v>11</v>
      </c>
      <c r="L2" s="9" t="s">
        <v>12</v>
      </c>
      <c r="M2" s="9" t="s">
        <v>13</v>
      </c>
      <c r="N2" s="9" t="s">
        <v>14</v>
      </c>
      <c r="O2" s="9" t="s">
        <v>15</v>
      </c>
      <c r="P2" s="4" t="s">
        <v>16</v>
      </c>
      <c r="Q2" s="4" t="s">
        <v>17</v>
      </c>
      <c r="R2" s="9" t="s">
        <v>18</v>
      </c>
      <c r="S2" s="9" t="s">
        <v>19</v>
      </c>
      <c r="T2" s="9" t="s">
        <v>20</v>
      </c>
      <c r="U2" s="9" t="s">
        <v>21</v>
      </c>
      <c r="V2" s="4" t="s">
        <v>22</v>
      </c>
      <c r="W2" s="4" t="s">
        <v>23</v>
      </c>
      <c r="X2" s="9" t="s">
        <v>24</v>
      </c>
      <c r="Y2" s="9" t="s">
        <v>25</v>
      </c>
      <c r="Z2" s="9" t="s">
        <v>26</v>
      </c>
      <c r="AA2" s="9" t="s">
        <v>27</v>
      </c>
      <c r="AB2" s="4" t="s">
        <v>28</v>
      </c>
      <c r="AC2" s="4" t="s">
        <v>29</v>
      </c>
      <c r="AD2" s="9" t="s">
        <v>28</v>
      </c>
      <c r="AE2" s="9" t="s">
        <v>30</v>
      </c>
      <c r="AF2" s="9" t="s">
        <v>31</v>
      </c>
      <c r="AG2" s="9" t="s">
        <v>32</v>
      </c>
      <c r="AH2" s="4" t="s">
        <v>33</v>
      </c>
      <c r="AI2" s="9" t="s">
        <v>34</v>
      </c>
      <c r="AJ2" s="9" t="s">
        <v>35</v>
      </c>
      <c r="AK2" s="4" t="s">
        <v>36</v>
      </c>
      <c r="AL2" s="4" t="s">
        <v>37</v>
      </c>
      <c r="AM2" s="4" t="s">
        <v>38</v>
      </c>
      <c r="AN2" s="4" t="s">
        <v>39</v>
      </c>
    </row>
    <row r="3" spans="1:40" s="200" customFormat="1" ht="218.4" x14ac:dyDescent="0.25">
      <c r="A3" s="6">
        <v>1</v>
      </c>
      <c r="B3" s="6">
        <v>20211145008</v>
      </c>
      <c r="C3" s="6" t="s">
        <v>40</v>
      </c>
      <c r="D3" s="6" t="s">
        <v>1561</v>
      </c>
      <c r="E3" s="6" t="s">
        <v>1562</v>
      </c>
      <c r="F3" s="6">
        <v>13610201070</v>
      </c>
      <c r="G3" s="6" t="s">
        <v>232</v>
      </c>
      <c r="H3" s="6" t="s">
        <v>1563</v>
      </c>
      <c r="I3" s="6" t="s">
        <v>45</v>
      </c>
      <c r="J3" s="6">
        <v>3.2</v>
      </c>
      <c r="K3" s="6" t="s">
        <v>1564</v>
      </c>
      <c r="L3" s="6">
        <v>3.2</v>
      </c>
      <c r="M3" s="6" t="s">
        <v>1564</v>
      </c>
      <c r="N3" s="10">
        <v>3.2</v>
      </c>
      <c r="O3" s="10" t="s">
        <v>1564</v>
      </c>
      <c r="P3" s="6">
        <v>0</v>
      </c>
      <c r="Q3" s="6">
        <v>0</v>
      </c>
      <c r="R3" s="6">
        <v>0</v>
      </c>
      <c r="S3" s="6">
        <v>0</v>
      </c>
      <c r="T3" s="10">
        <v>0</v>
      </c>
      <c r="U3" s="10">
        <v>0</v>
      </c>
      <c r="V3" s="6">
        <v>70</v>
      </c>
      <c r="W3" s="6" t="s">
        <v>1565</v>
      </c>
      <c r="X3" s="6">
        <v>70</v>
      </c>
      <c r="Y3" s="6" t="s">
        <v>1565</v>
      </c>
      <c r="Z3" s="10">
        <v>70</v>
      </c>
      <c r="AA3" s="10" t="s">
        <v>1565</v>
      </c>
      <c r="AB3" s="6">
        <v>2</v>
      </c>
      <c r="AC3" s="6" t="s">
        <v>1566</v>
      </c>
      <c r="AD3" s="6">
        <v>2</v>
      </c>
      <c r="AE3" s="6" t="s">
        <v>1566</v>
      </c>
      <c r="AF3" s="10">
        <v>2</v>
      </c>
      <c r="AG3" s="10" t="s">
        <v>1566</v>
      </c>
      <c r="AH3" s="6">
        <v>75.2</v>
      </c>
      <c r="AI3" s="6">
        <v>75.2</v>
      </c>
      <c r="AJ3" s="10">
        <v>75.2</v>
      </c>
      <c r="AK3" s="209"/>
      <c r="AL3" s="209" t="s">
        <v>1567</v>
      </c>
      <c r="AM3" s="209" t="s">
        <v>1568</v>
      </c>
      <c r="AN3" s="6" t="s">
        <v>52</v>
      </c>
    </row>
    <row r="4" spans="1:40" s="200" customFormat="1" ht="202.8" x14ac:dyDescent="0.25">
      <c r="A4" s="6">
        <v>2</v>
      </c>
      <c r="B4" s="6">
        <v>20211145006</v>
      </c>
      <c r="C4" s="6" t="s">
        <v>40</v>
      </c>
      <c r="D4" s="6" t="s">
        <v>1561</v>
      </c>
      <c r="E4" s="6" t="s">
        <v>1569</v>
      </c>
      <c r="F4" s="6">
        <v>15708665328</v>
      </c>
      <c r="G4" s="6" t="s">
        <v>121</v>
      </c>
      <c r="H4" s="6" t="s">
        <v>1563</v>
      </c>
      <c r="I4" s="6" t="s">
        <v>45</v>
      </c>
      <c r="J4" s="6">
        <v>0</v>
      </c>
      <c r="K4" s="6" t="s">
        <v>148</v>
      </c>
      <c r="L4" s="6">
        <v>0</v>
      </c>
      <c r="M4" s="6"/>
      <c r="N4" s="10">
        <v>0</v>
      </c>
      <c r="O4" s="10" t="s">
        <v>148</v>
      </c>
      <c r="P4" s="6">
        <v>0</v>
      </c>
      <c r="Q4" s="6">
        <v>0</v>
      </c>
      <c r="R4" s="6">
        <v>0</v>
      </c>
      <c r="S4" s="6">
        <v>0</v>
      </c>
      <c r="T4" s="10">
        <v>0</v>
      </c>
      <c r="U4" s="10">
        <v>0</v>
      </c>
      <c r="V4" s="44">
        <v>70</v>
      </c>
      <c r="W4" s="6" t="s">
        <v>1570</v>
      </c>
      <c r="X4" s="44">
        <v>70</v>
      </c>
      <c r="Y4" s="6" t="s">
        <v>1570</v>
      </c>
      <c r="Z4" s="10">
        <v>70</v>
      </c>
      <c r="AA4" s="10" t="s">
        <v>1570</v>
      </c>
      <c r="AB4" s="6">
        <v>0</v>
      </c>
      <c r="AC4" s="6">
        <v>0</v>
      </c>
      <c r="AD4" s="6">
        <v>0</v>
      </c>
      <c r="AE4" s="6">
        <v>0</v>
      </c>
      <c r="AF4" s="10">
        <v>0</v>
      </c>
      <c r="AG4" s="10">
        <v>0</v>
      </c>
      <c r="AH4" s="6">
        <v>70</v>
      </c>
      <c r="AI4" s="6">
        <v>70</v>
      </c>
      <c r="AJ4" s="10">
        <v>70</v>
      </c>
      <c r="AK4" s="209"/>
      <c r="AL4" s="209" t="s">
        <v>1567</v>
      </c>
      <c r="AM4" s="209" t="s">
        <v>1568</v>
      </c>
      <c r="AN4" s="6" t="s">
        <v>52</v>
      </c>
    </row>
    <row r="5" spans="1:40" s="200" customFormat="1" ht="124.8" x14ac:dyDescent="0.25">
      <c r="A5" s="6">
        <v>3</v>
      </c>
      <c r="B5" s="6">
        <v>20211145001</v>
      </c>
      <c r="C5" s="6" t="s">
        <v>40</v>
      </c>
      <c r="D5" s="6" t="s">
        <v>1561</v>
      </c>
      <c r="E5" s="6" t="s">
        <v>1571</v>
      </c>
      <c r="F5" s="6">
        <v>19865040649</v>
      </c>
      <c r="G5" s="6" t="s">
        <v>382</v>
      </c>
      <c r="H5" s="6" t="s">
        <v>1563</v>
      </c>
      <c r="I5" s="6" t="s">
        <v>45</v>
      </c>
      <c r="J5" s="6">
        <v>0.6</v>
      </c>
      <c r="K5" s="6" t="s">
        <v>1572</v>
      </c>
      <c r="L5" s="6">
        <v>0.6</v>
      </c>
      <c r="M5" s="6" t="s">
        <v>1572</v>
      </c>
      <c r="N5" s="10">
        <v>0.6</v>
      </c>
      <c r="O5" s="10" t="s">
        <v>1573</v>
      </c>
      <c r="P5" s="6">
        <v>0</v>
      </c>
      <c r="Q5" s="6">
        <v>0</v>
      </c>
      <c r="R5" s="6">
        <v>0</v>
      </c>
      <c r="S5" s="6">
        <v>0</v>
      </c>
      <c r="T5" s="10">
        <v>0</v>
      </c>
      <c r="U5" s="10">
        <v>0</v>
      </c>
      <c r="V5" s="6">
        <v>43.2</v>
      </c>
      <c r="W5" s="6" t="s">
        <v>1574</v>
      </c>
      <c r="X5" s="6">
        <v>43.2</v>
      </c>
      <c r="Y5" s="6" t="s">
        <v>1574</v>
      </c>
      <c r="Z5" s="10">
        <v>43.2</v>
      </c>
      <c r="AA5" s="10" t="s">
        <v>1574</v>
      </c>
      <c r="AB5" s="6">
        <v>1.4</v>
      </c>
      <c r="AC5" s="6" t="s">
        <v>1575</v>
      </c>
      <c r="AD5" s="6">
        <v>1.2</v>
      </c>
      <c r="AE5" s="6" t="s">
        <v>1576</v>
      </c>
      <c r="AF5" s="206">
        <v>1.1000000000000001</v>
      </c>
      <c r="AG5" s="10" t="s">
        <v>1577</v>
      </c>
      <c r="AH5" s="209">
        <v>45.2</v>
      </c>
      <c r="AI5" s="209">
        <v>44.9</v>
      </c>
      <c r="AJ5" s="206">
        <v>44.9</v>
      </c>
      <c r="AK5" s="206" t="s">
        <v>1578</v>
      </c>
      <c r="AL5" s="209" t="s">
        <v>1567</v>
      </c>
      <c r="AM5" s="209" t="s">
        <v>1568</v>
      </c>
      <c r="AN5" s="6" t="s">
        <v>52</v>
      </c>
    </row>
    <row r="6" spans="1:40" s="200" customFormat="1" ht="124.8" x14ac:dyDescent="0.25">
      <c r="A6" s="13">
        <v>4</v>
      </c>
      <c r="B6" s="13">
        <v>20211047003</v>
      </c>
      <c r="C6" s="13" t="s">
        <v>87</v>
      </c>
      <c r="D6" s="13" t="s">
        <v>1561</v>
      </c>
      <c r="E6" s="13" t="s">
        <v>1579</v>
      </c>
      <c r="F6" s="13">
        <v>13545278396</v>
      </c>
      <c r="G6" s="13" t="s">
        <v>382</v>
      </c>
      <c r="H6" s="13" t="s">
        <v>1563</v>
      </c>
      <c r="I6" s="13" t="s">
        <v>45</v>
      </c>
      <c r="J6" s="13">
        <v>0.4</v>
      </c>
      <c r="K6" s="13" t="s">
        <v>1580</v>
      </c>
      <c r="L6" s="13">
        <v>0.4</v>
      </c>
      <c r="M6" s="13" t="s">
        <v>1580</v>
      </c>
      <c r="N6" s="12">
        <v>0.4</v>
      </c>
      <c r="O6" s="12" t="s">
        <v>1580</v>
      </c>
      <c r="P6" s="13">
        <v>0</v>
      </c>
      <c r="Q6" s="13">
        <v>0</v>
      </c>
      <c r="R6" s="13">
        <v>0</v>
      </c>
      <c r="S6" s="205">
        <v>0</v>
      </c>
      <c r="T6" s="12">
        <v>0</v>
      </c>
      <c r="U6" s="12">
        <v>0</v>
      </c>
      <c r="V6" s="13">
        <v>34.200000000000003</v>
      </c>
      <c r="W6" s="13" t="s">
        <v>1581</v>
      </c>
      <c r="X6" s="13">
        <v>34.200000000000003</v>
      </c>
      <c r="Y6" s="13" t="s">
        <v>1581</v>
      </c>
      <c r="Z6" s="12">
        <v>34.200000000000003</v>
      </c>
      <c r="AA6" s="12" t="s">
        <v>1581</v>
      </c>
      <c r="AB6" s="13">
        <v>0.6</v>
      </c>
      <c r="AC6" s="13" t="s">
        <v>1582</v>
      </c>
      <c r="AD6" s="13">
        <v>0.6</v>
      </c>
      <c r="AE6" s="13" t="s">
        <v>1582</v>
      </c>
      <c r="AF6" s="12">
        <v>0.6</v>
      </c>
      <c r="AG6" s="12" t="s">
        <v>1582</v>
      </c>
      <c r="AH6" s="13">
        <v>35.200000000000003</v>
      </c>
      <c r="AI6" s="13">
        <v>35.200000000000003</v>
      </c>
      <c r="AJ6" s="12">
        <v>35.200000000000003</v>
      </c>
      <c r="AK6" s="207"/>
      <c r="AL6" s="207" t="s">
        <v>1567</v>
      </c>
      <c r="AM6" s="207" t="s">
        <v>1568</v>
      </c>
      <c r="AN6" s="13" t="s">
        <v>176</v>
      </c>
    </row>
    <row r="7" spans="1:40" s="200" customFormat="1" ht="78" x14ac:dyDescent="0.25">
      <c r="A7" s="13">
        <v>5</v>
      </c>
      <c r="B7" s="13">
        <v>20211145005</v>
      </c>
      <c r="C7" s="13" t="s">
        <v>40</v>
      </c>
      <c r="D7" s="13" t="s">
        <v>1561</v>
      </c>
      <c r="E7" s="13" t="s">
        <v>1583</v>
      </c>
      <c r="F7" s="13">
        <v>13713178892</v>
      </c>
      <c r="G7" s="13" t="s">
        <v>112</v>
      </c>
      <c r="H7" s="13" t="s">
        <v>1563</v>
      </c>
      <c r="I7" s="13" t="s">
        <v>45</v>
      </c>
      <c r="J7" s="13">
        <v>0</v>
      </c>
      <c r="K7" s="13" t="s">
        <v>148</v>
      </c>
      <c r="L7" s="13">
        <v>0</v>
      </c>
      <c r="M7" s="13" t="s">
        <v>148</v>
      </c>
      <c r="N7" s="12">
        <v>0</v>
      </c>
      <c r="O7" s="12" t="s">
        <v>148</v>
      </c>
      <c r="P7" s="13">
        <v>0</v>
      </c>
      <c r="Q7" s="13">
        <v>0</v>
      </c>
      <c r="R7" s="13">
        <v>0</v>
      </c>
      <c r="S7" s="205">
        <v>0</v>
      </c>
      <c r="T7" s="12">
        <v>0</v>
      </c>
      <c r="U7" s="12">
        <v>0</v>
      </c>
      <c r="V7" s="13">
        <v>30</v>
      </c>
      <c r="W7" s="13" t="s">
        <v>1584</v>
      </c>
      <c r="X7" s="13">
        <v>31.6</v>
      </c>
      <c r="Y7" s="13" t="s">
        <v>1585</v>
      </c>
      <c r="Z7" s="12">
        <v>31.6</v>
      </c>
      <c r="AA7" s="12" t="s">
        <v>1585</v>
      </c>
      <c r="AB7" s="13">
        <v>0.8</v>
      </c>
      <c r="AC7" s="207" t="s">
        <v>1586</v>
      </c>
      <c r="AD7" s="207">
        <v>0</v>
      </c>
      <c r="AE7" s="207">
        <v>0</v>
      </c>
      <c r="AF7" s="208">
        <v>0</v>
      </c>
      <c r="AG7" s="208">
        <v>0</v>
      </c>
      <c r="AH7" s="207">
        <v>30.8</v>
      </c>
      <c r="AI7" s="207">
        <v>31.6</v>
      </c>
      <c r="AJ7" s="208">
        <v>31.6</v>
      </c>
      <c r="AK7" s="12" t="s">
        <v>1587</v>
      </c>
      <c r="AL7" s="207" t="s">
        <v>1567</v>
      </c>
      <c r="AM7" s="207" t="s">
        <v>1568</v>
      </c>
      <c r="AN7" s="13" t="s">
        <v>176</v>
      </c>
    </row>
    <row r="8" spans="1:40" s="200" customFormat="1" ht="57.6" x14ac:dyDescent="0.25">
      <c r="A8" s="13">
        <v>6</v>
      </c>
      <c r="B8" s="13">
        <v>20211145009</v>
      </c>
      <c r="C8" s="13" t="s">
        <v>40</v>
      </c>
      <c r="D8" s="13" t="s">
        <v>1561</v>
      </c>
      <c r="E8" s="13" t="s">
        <v>1588</v>
      </c>
      <c r="F8" s="13">
        <v>17818520990</v>
      </c>
      <c r="G8" s="13" t="s">
        <v>121</v>
      </c>
      <c r="H8" s="13" t="s">
        <v>1563</v>
      </c>
      <c r="I8" s="13" t="s">
        <v>45</v>
      </c>
      <c r="J8" s="13">
        <v>0.2</v>
      </c>
      <c r="K8" s="13" t="s">
        <v>1589</v>
      </c>
      <c r="L8" s="13">
        <v>0.2</v>
      </c>
      <c r="M8" s="13" t="s">
        <v>1589</v>
      </c>
      <c r="N8" s="12">
        <v>0.2</v>
      </c>
      <c r="O8" s="12" t="s">
        <v>1589</v>
      </c>
      <c r="P8" s="13">
        <v>0</v>
      </c>
      <c r="Q8" s="13">
        <v>0</v>
      </c>
      <c r="R8" s="13">
        <v>0</v>
      </c>
      <c r="S8" s="205">
        <v>0</v>
      </c>
      <c r="T8" s="12">
        <v>0</v>
      </c>
      <c r="U8" s="12">
        <v>0</v>
      </c>
      <c r="V8" s="13">
        <v>30</v>
      </c>
      <c r="W8" s="13" t="s">
        <v>1590</v>
      </c>
      <c r="X8" s="13">
        <v>30</v>
      </c>
      <c r="Y8" s="13" t="s">
        <v>1590</v>
      </c>
      <c r="Z8" s="12">
        <v>30</v>
      </c>
      <c r="AA8" s="12" t="s">
        <v>1590</v>
      </c>
      <c r="AB8" s="207">
        <v>0</v>
      </c>
      <c r="AC8" s="207">
        <v>0</v>
      </c>
      <c r="AD8" s="207">
        <v>0</v>
      </c>
      <c r="AE8" s="207">
        <v>0</v>
      </c>
      <c r="AF8" s="208">
        <v>0</v>
      </c>
      <c r="AG8" s="208">
        <v>0</v>
      </c>
      <c r="AH8" s="207">
        <v>30.2</v>
      </c>
      <c r="AI8" s="207">
        <v>30.2</v>
      </c>
      <c r="AJ8" s="208">
        <v>30.2</v>
      </c>
      <c r="AK8" s="207"/>
      <c r="AL8" s="207" t="s">
        <v>1567</v>
      </c>
      <c r="AM8" s="207" t="s">
        <v>1568</v>
      </c>
      <c r="AN8" s="13" t="s">
        <v>176</v>
      </c>
    </row>
    <row r="9" spans="1:40" s="200" customFormat="1" ht="109.2" x14ac:dyDescent="0.25">
      <c r="A9" s="13">
        <v>7</v>
      </c>
      <c r="B9" s="13">
        <v>20211145004</v>
      </c>
      <c r="C9" s="13" t="s">
        <v>40</v>
      </c>
      <c r="D9" s="13" t="s">
        <v>1561</v>
      </c>
      <c r="E9" s="13" t="s">
        <v>1591</v>
      </c>
      <c r="F9" s="13">
        <v>18302487939</v>
      </c>
      <c r="G9" s="13" t="s">
        <v>332</v>
      </c>
      <c r="H9" s="13" t="s">
        <v>1563</v>
      </c>
      <c r="I9" s="13" t="s">
        <v>45</v>
      </c>
      <c r="J9" s="13">
        <v>0.2</v>
      </c>
      <c r="K9" s="13" t="s">
        <v>1592</v>
      </c>
      <c r="L9" s="13">
        <v>0.2</v>
      </c>
      <c r="M9" s="13" t="s">
        <v>1592</v>
      </c>
      <c r="N9" s="12">
        <v>0.2</v>
      </c>
      <c r="O9" s="12" t="s">
        <v>1592</v>
      </c>
      <c r="P9" s="13">
        <v>0</v>
      </c>
      <c r="Q9" s="13">
        <v>0</v>
      </c>
      <c r="R9" s="13">
        <v>0</v>
      </c>
      <c r="S9" s="205">
        <v>0</v>
      </c>
      <c r="T9" s="12">
        <v>0</v>
      </c>
      <c r="U9" s="12">
        <v>0</v>
      </c>
      <c r="V9" s="13">
        <v>24.4</v>
      </c>
      <c r="W9" s="13" t="s">
        <v>1593</v>
      </c>
      <c r="X9" s="13">
        <v>24.4</v>
      </c>
      <c r="Y9" s="13" t="s">
        <v>1594</v>
      </c>
      <c r="Z9" s="12">
        <v>24.2</v>
      </c>
      <c r="AA9" s="12" t="s">
        <v>1595</v>
      </c>
      <c r="AB9" s="207">
        <v>0</v>
      </c>
      <c r="AC9" s="207">
        <v>0</v>
      </c>
      <c r="AD9" s="207">
        <v>0</v>
      </c>
      <c r="AE9" s="207">
        <v>0</v>
      </c>
      <c r="AF9" s="208">
        <v>0</v>
      </c>
      <c r="AG9" s="208">
        <v>0</v>
      </c>
      <c r="AH9" s="207">
        <v>24.6</v>
      </c>
      <c r="AI9" s="207">
        <v>24.4</v>
      </c>
      <c r="AJ9" s="208">
        <v>24.4</v>
      </c>
      <c r="AK9" s="12" t="s">
        <v>1596</v>
      </c>
      <c r="AL9" s="207" t="s">
        <v>1567</v>
      </c>
      <c r="AM9" s="207" t="s">
        <v>1568</v>
      </c>
      <c r="AN9" s="13" t="s">
        <v>176</v>
      </c>
    </row>
    <row r="10" spans="1:40" s="200" customFormat="1" ht="109.2" x14ac:dyDescent="0.25">
      <c r="A10" s="13">
        <v>8</v>
      </c>
      <c r="B10" s="203">
        <v>20211145007</v>
      </c>
      <c r="C10" s="203" t="s">
        <v>1597</v>
      </c>
      <c r="D10" s="13" t="s">
        <v>1561</v>
      </c>
      <c r="E10" s="203" t="s">
        <v>1598</v>
      </c>
      <c r="F10" s="203">
        <v>18826271692</v>
      </c>
      <c r="G10" s="203" t="s">
        <v>56</v>
      </c>
      <c r="H10" s="203" t="s">
        <v>1563</v>
      </c>
      <c r="I10" s="203" t="s">
        <v>45</v>
      </c>
      <c r="J10" s="13">
        <v>0.25</v>
      </c>
      <c r="K10" s="203" t="s">
        <v>1599</v>
      </c>
      <c r="L10" s="13">
        <v>0.25</v>
      </c>
      <c r="M10" s="203" t="s">
        <v>1599</v>
      </c>
      <c r="N10" s="12">
        <v>0.25</v>
      </c>
      <c r="O10" s="204" t="s">
        <v>1599</v>
      </c>
      <c r="P10" s="13">
        <v>0</v>
      </c>
      <c r="Q10" s="13">
        <v>0</v>
      </c>
      <c r="R10" s="13">
        <v>0</v>
      </c>
      <c r="S10" s="205">
        <v>0</v>
      </c>
      <c r="T10" s="12">
        <v>0</v>
      </c>
      <c r="U10" s="12">
        <v>0</v>
      </c>
      <c r="V10" s="203">
        <v>10</v>
      </c>
      <c r="W10" s="203" t="s">
        <v>1600</v>
      </c>
      <c r="X10" s="203">
        <v>10</v>
      </c>
      <c r="Y10" s="203" t="s">
        <v>1601</v>
      </c>
      <c r="Z10" s="204">
        <v>9.8000000000000007</v>
      </c>
      <c r="AA10" s="204" t="s">
        <v>1601</v>
      </c>
      <c r="AB10" s="203">
        <v>0.2</v>
      </c>
      <c r="AC10" s="203" t="s">
        <v>1602</v>
      </c>
      <c r="AD10" s="203">
        <v>0.2</v>
      </c>
      <c r="AE10" s="203" t="s">
        <v>1602</v>
      </c>
      <c r="AF10" s="204">
        <v>0.2</v>
      </c>
      <c r="AG10" s="204" t="s">
        <v>1602</v>
      </c>
      <c r="AH10" s="207">
        <v>10.45</v>
      </c>
      <c r="AI10" s="207">
        <v>10.25</v>
      </c>
      <c r="AJ10" s="208">
        <v>10.25</v>
      </c>
      <c r="AK10" s="210" t="s">
        <v>1603</v>
      </c>
      <c r="AL10" s="207" t="s">
        <v>1567</v>
      </c>
      <c r="AM10" s="207" t="s">
        <v>1568</v>
      </c>
      <c r="AN10" s="13" t="s">
        <v>176</v>
      </c>
    </row>
    <row r="11" spans="1:40" s="200" customFormat="1" ht="57.6" x14ac:dyDescent="0.25">
      <c r="A11" s="13">
        <v>9</v>
      </c>
      <c r="B11" s="13">
        <v>20211145003</v>
      </c>
      <c r="C11" s="13" t="s">
        <v>40</v>
      </c>
      <c r="D11" s="13" t="s">
        <v>1561</v>
      </c>
      <c r="E11" s="13" t="s">
        <v>1604</v>
      </c>
      <c r="F11" s="13">
        <v>18617399598</v>
      </c>
      <c r="G11" s="13" t="s">
        <v>426</v>
      </c>
      <c r="H11" s="13" t="s">
        <v>1563</v>
      </c>
      <c r="I11" s="13" t="s">
        <v>45</v>
      </c>
      <c r="J11" s="13">
        <v>0</v>
      </c>
      <c r="K11" s="13" t="s">
        <v>148</v>
      </c>
      <c r="L11" s="13">
        <v>0</v>
      </c>
      <c r="M11" s="13" t="s">
        <v>148</v>
      </c>
      <c r="N11" s="12">
        <v>0</v>
      </c>
      <c r="O11" s="12" t="s">
        <v>148</v>
      </c>
      <c r="P11" s="13">
        <v>0</v>
      </c>
      <c r="Q11" s="13">
        <v>0</v>
      </c>
      <c r="R11" s="13">
        <v>0</v>
      </c>
      <c r="S11" s="205">
        <v>0</v>
      </c>
      <c r="T11" s="12">
        <v>0</v>
      </c>
      <c r="U11" s="12">
        <v>0</v>
      </c>
      <c r="V11" s="13">
        <v>7</v>
      </c>
      <c r="W11" s="13" t="s">
        <v>1605</v>
      </c>
      <c r="X11" s="13">
        <v>7</v>
      </c>
      <c r="Y11" s="13" t="s">
        <v>1605</v>
      </c>
      <c r="Z11" s="12">
        <v>7</v>
      </c>
      <c r="AA11" s="12" t="s">
        <v>1605</v>
      </c>
      <c r="AB11" s="207">
        <v>0</v>
      </c>
      <c r="AC11" s="207">
        <v>0</v>
      </c>
      <c r="AD11" s="207">
        <v>0</v>
      </c>
      <c r="AE11" s="207">
        <v>0</v>
      </c>
      <c r="AF11" s="208">
        <v>0</v>
      </c>
      <c r="AG11" s="208">
        <v>0</v>
      </c>
      <c r="AH11" s="207">
        <v>7</v>
      </c>
      <c r="AI11" s="207">
        <v>7</v>
      </c>
      <c r="AJ11" s="208">
        <v>7</v>
      </c>
      <c r="AK11" s="207"/>
      <c r="AL11" s="207" t="s">
        <v>1567</v>
      </c>
      <c r="AM11" s="207" t="s">
        <v>1568</v>
      </c>
      <c r="AN11" s="13" t="s">
        <v>176</v>
      </c>
    </row>
    <row r="12" spans="1:40" s="200" customFormat="1" ht="171.6" x14ac:dyDescent="0.25">
      <c r="A12" s="13">
        <v>10</v>
      </c>
      <c r="B12" s="13">
        <v>20211047002</v>
      </c>
      <c r="C12" s="13" t="s">
        <v>87</v>
      </c>
      <c r="D12" s="13" t="s">
        <v>1561</v>
      </c>
      <c r="E12" s="13" t="s">
        <v>1606</v>
      </c>
      <c r="F12" s="13">
        <v>18437958363</v>
      </c>
      <c r="G12" s="13" t="s">
        <v>90</v>
      </c>
      <c r="H12" s="13" t="s">
        <v>1563</v>
      </c>
      <c r="I12" s="13" t="s">
        <v>45</v>
      </c>
      <c r="J12" s="13">
        <v>2</v>
      </c>
      <c r="K12" s="13" t="s">
        <v>1607</v>
      </c>
      <c r="L12" s="13">
        <v>2</v>
      </c>
      <c r="M12" s="13" t="s">
        <v>1607</v>
      </c>
      <c r="N12" s="12">
        <v>2</v>
      </c>
      <c r="O12" s="12" t="s">
        <v>1607</v>
      </c>
      <c r="P12" s="13">
        <v>0</v>
      </c>
      <c r="Q12" s="13">
        <v>0</v>
      </c>
      <c r="R12" s="13">
        <v>0</v>
      </c>
      <c r="S12" s="205">
        <v>0</v>
      </c>
      <c r="T12" s="12">
        <v>0</v>
      </c>
      <c r="U12" s="12">
        <v>0</v>
      </c>
      <c r="V12" s="13">
        <v>0.6</v>
      </c>
      <c r="W12" s="13" t="s">
        <v>1608</v>
      </c>
      <c r="X12" s="13">
        <v>0.6</v>
      </c>
      <c r="Y12" s="13" t="s">
        <v>1608</v>
      </c>
      <c r="Z12" s="12">
        <v>0.6</v>
      </c>
      <c r="AA12" s="12" t="s">
        <v>1608</v>
      </c>
      <c r="AB12" s="13">
        <v>2.6</v>
      </c>
      <c r="AC12" s="13" t="s">
        <v>1609</v>
      </c>
      <c r="AD12" s="13">
        <v>2.6</v>
      </c>
      <c r="AE12" s="13" t="s">
        <v>1609</v>
      </c>
      <c r="AF12" s="12">
        <v>2.6</v>
      </c>
      <c r="AG12" s="12" t="s">
        <v>1609</v>
      </c>
      <c r="AH12" s="207">
        <v>5.2</v>
      </c>
      <c r="AI12" s="207">
        <v>5.2</v>
      </c>
      <c r="AJ12" s="208">
        <v>5.2</v>
      </c>
      <c r="AK12" s="207"/>
      <c r="AL12" s="207" t="s">
        <v>1567</v>
      </c>
      <c r="AM12" s="207" t="s">
        <v>1568</v>
      </c>
      <c r="AN12" s="13" t="s">
        <v>176</v>
      </c>
    </row>
    <row r="13" spans="1:40" s="200" customFormat="1" ht="78" x14ac:dyDescent="0.25">
      <c r="A13" s="13">
        <v>11</v>
      </c>
      <c r="B13" s="13">
        <v>20211047001</v>
      </c>
      <c r="C13" s="13" t="s">
        <v>87</v>
      </c>
      <c r="D13" s="13" t="s">
        <v>1561</v>
      </c>
      <c r="E13" s="13" t="s">
        <v>1610</v>
      </c>
      <c r="F13" s="13">
        <v>18819259799</v>
      </c>
      <c r="G13" s="13" t="s">
        <v>449</v>
      </c>
      <c r="H13" s="13" t="s">
        <v>1563</v>
      </c>
      <c r="I13" s="13" t="s">
        <v>45</v>
      </c>
      <c r="J13" s="13">
        <v>2</v>
      </c>
      <c r="K13" s="13" t="s">
        <v>1611</v>
      </c>
      <c r="L13" s="13">
        <v>2</v>
      </c>
      <c r="M13" s="13" t="s">
        <v>1611</v>
      </c>
      <c r="N13" s="12">
        <v>3</v>
      </c>
      <c r="O13" s="12" t="s">
        <v>1612</v>
      </c>
      <c r="P13" s="13">
        <v>0</v>
      </c>
      <c r="Q13" s="13">
        <v>0</v>
      </c>
      <c r="R13" s="13">
        <v>0</v>
      </c>
      <c r="S13" s="205">
        <v>0</v>
      </c>
      <c r="T13" s="12">
        <v>0</v>
      </c>
      <c r="U13" s="12">
        <v>0</v>
      </c>
      <c r="V13" s="13">
        <v>0</v>
      </c>
      <c r="W13" s="13" t="s">
        <v>148</v>
      </c>
      <c r="X13" s="13">
        <v>0</v>
      </c>
      <c r="Y13" s="13" t="s">
        <v>148</v>
      </c>
      <c r="Z13" s="12">
        <v>0</v>
      </c>
      <c r="AA13" s="12" t="s">
        <v>148</v>
      </c>
      <c r="AB13" s="13">
        <v>0.8</v>
      </c>
      <c r="AC13" s="13" t="s">
        <v>1613</v>
      </c>
      <c r="AD13" s="13">
        <v>1</v>
      </c>
      <c r="AE13" s="13" t="s">
        <v>1614</v>
      </c>
      <c r="AF13" s="207"/>
      <c r="AG13" s="207"/>
      <c r="AH13" s="207">
        <v>2.8</v>
      </c>
      <c r="AI13" s="207">
        <v>3</v>
      </c>
      <c r="AJ13" s="208">
        <v>4</v>
      </c>
      <c r="AK13" s="208" t="s">
        <v>1615</v>
      </c>
      <c r="AL13" s="207" t="s">
        <v>1567</v>
      </c>
      <c r="AM13" s="207" t="s">
        <v>1568</v>
      </c>
      <c r="AN13" s="13" t="s">
        <v>176</v>
      </c>
    </row>
    <row r="14" spans="1:40" s="200" customFormat="1" ht="140.4" x14ac:dyDescent="0.25">
      <c r="A14" s="15">
        <v>12</v>
      </c>
      <c r="B14" s="15">
        <v>20211145013</v>
      </c>
      <c r="C14" s="15" t="s">
        <v>40</v>
      </c>
      <c r="D14" s="15" t="s">
        <v>1561</v>
      </c>
      <c r="E14" s="15" t="s">
        <v>1616</v>
      </c>
      <c r="F14" s="15">
        <v>18907779990</v>
      </c>
      <c r="G14" s="15" t="s">
        <v>112</v>
      </c>
      <c r="H14" s="15" t="s">
        <v>1563</v>
      </c>
      <c r="I14" s="15" t="s">
        <v>45</v>
      </c>
      <c r="J14" s="15">
        <v>0.8</v>
      </c>
      <c r="K14" s="15" t="s">
        <v>1617</v>
      </c>
      <c r="L14" s="15">
        <v>0.8</v>
      </c>
      <c r="M14" s="15" t="s">
        <v>1617</v>
      </c>
      <c r="N14" s="14">
        <v>0.8</v>
      </c>
      <c r="O14" s="14" t="s">
        <v>1617</v>
      </c>
      <c r="P14" s="15">
        <v>0</v>
      </c>
      <c r="Q14" s="15">
        <v>0</v>
      </c>
      <c r="R14" s="15">
        <v>0</v>
      </c>
      <c r="S14" s="16">
        <v>0</v>
      </c>
      <c r="T14" s="14">
        <v>0</v>
      </c>
      <c r="U14" s="14">
        <v>0</v>
      </c>
      <c r="V14" s="15">
        <v>0.8</v>
      </c>
      <c r="W14" s="15" t="s">
        <v>1618</v>
      </c>
      <c r="X14" s="15">
        <v>0.8</v>
      </c>
      <c r="Y14" s="15" t="s">
        <v>1618</v>
      </c>
      <c r="Z14" s="14">
        <v>0.8</v>
      </c>
      <c r="AA14" s="14" t="s">
        <v>1619</v>
      </c>
      <c r="AB14" s="15">
        <v>0.6</v>
      </c>
      <c r="AC14" s="15" t="s">
        <v>1620</v>
      </c>
      <c r="AD14" s="15">
        <v>0.6</v>
      </c>
      <c r="AE14" s="15" t="s">
        <v>1620</v>
      </c>
      <c r="AF14" s="14">
        <v>0.6</v>
      </c>
      <c r="AG14" s="14" t="s">
        <v>1620</v>
      </c>
      <c r="AH14" s="211">
        <v>2.2000000000000002</v>
      </c>
      <c r="AI14" s="211">
        <v>2.2000000000000002</v>
      </c>
      <c r="AJ14" s="212">
        <v>2.2000000000000002</v>
      </c>
      <c r="AK14" s="211"/>
      <c r="AL14" s="211" t="s">
        <v>1567</v>
      </c>
      <c r="AM14" s="211" t="s">
        <v>1568</v>
      </c>
      <c r="AN14" s="15" t="s">
        <v>430</v>
      </c>
    </row>
    <row r="15" spans="1:40" s="200" customFormat="1" ht="62.4" x14ac:dyDescent="0.25">
      <c r="A15" s="15">
        <v>13</v>
      </c>
      <c r="B15" s="15">
        <v>20211145010</v>
      </c>
      <c r="C15" s="15" t="s">
        <v>40</v>
      </c>
      <c r="D15" s="15" t="s">
        <v>1561</v>
      </c>
      <c r="E15" s="15" t="s">
        <v>1621</v>
      </c>
      <c r="F15" s="15">
        <v>19878007119</v>
      </c>
      <c r="G15" s="15" t="s">
        <v>453</v>
      </c>
      <c r="H15" s="15" t="s">
        <v>1563</v>
      </c>
      <c r="I15" s="15" t="s">
        <v>45</v>
      </c>
      <c r="J15" s="15">
        <v>0.65</v>
      </c>
      <c r="K15" s="15" t="s">
        <v>1622</v>
      </c>
      <c r="L15" s="15">
        <v>0.65</v>
      </c>
      <c r="M15" s="15" t="s">
        <v>1622</v>
      </c>
      <c r="N15" s="14">
        <v>0.65</v>
      </c>
      <c r="O15" s="14" t="s">
        <v>1622</v>
      </c>
      <c r="P15" s="15">
        <v>0</v>
      </c>
      <c r="Q15" s="15">
        <v>0</v>
      </c>
      <c r="R15" s="15">
        <v>0</v>
      </c>
      <c r="S15" s="16">
        <v>0</v>
      </c>
      <c r="T15" s="14">
        <v>0</v>
      </c>
      <c r="U15" s="14">
        <v>0</v>
      </c>
      <c r="V15" s="15">
        <v>0.6</v>
      </c>
      <c r="W15" s="15" t="s">
        <v>1623</v>
      </c>
      <c r="X15" s="15">
        <v>0.6</v>
      </c>
      <c r="Y15" s="15" t="s">
        <v>1623</v>
      </c>
      <c r="Z15" s="14">
        <v>0.6</v>
      </c>
      <c r="AA15" s="14" t="s">
        <v>1623</v>
      </c>
      <c r="AB15" s="15">
        <v>0.2</v>
      </c>
      <c r="AC15" s="15" t="s">
        <v>1624</v>
      </c>
      <c r="AD15" s="15">
        <v>0.2</v>
      </c>
      <c r="AE15" s="15" t="s">
        <v>1624</v>
      </c>
      <c r="AF15" s="14">
        <v>0.2</v>
      </c>
      <c r="AG15" s="14" t="s">
        <v>1624</v>
      </c>
      <c r="AH15" s="15">
        <v>1.45</v>
      </c>
      <c r="AI15" s="15">
        <v>1.45</v>
      </c>
      <c r="AJ15" s="14">
        <v>1.45</v>
      </c>
      <c r="AK15" s="211"/>
      <c r="AL15" s="211" t="s">
        <v>1567</v>
      </c>
      <c r="AM15" s="211" t="s">
        <v>1568</v>
      </c>
      <c r="AN15" s="15" t="s">
        <v>430</v>
      </c>
    </row>
    <row r="16" spans="1:40" s="200" customFormat="1" ht="57.6" x14ac:dyDescent="0.25">
      <c r="A16" s="15">
        <v>14</v>
      </c>
      <c r="B16" s="15">
        <v>20211145012</v>
      </c>
      <c r="C16" s="15" t="s">
        <v>40</v>
      </c>
      <c r="D16" s="15" t="s">
        <v>1561</v>
      </c>
      <c r="E16" s="15" t="s">
        <v>1625</v>
      </c>
      <c r="F16" s="15">
        <v>17818522063</v>
      </c>
      <c r="G16" s="15" t="s">
        <v>501</v>
      </c>
      <c r="H16" s="15" t="s">
        <v>1563</v>
      </c>
      <c r="I16" s="15" t="s">
        <v>45</v>
      </c>
      <c r="J16" s="15">
        <v>0</v>
      </c>
      <c r="K16" s="15" t="s">
        <v>148</v>
      </c>
      <c r="L16" s="15">
        <v>0</v>
      </c>
      <c r="M16" s="15" t="s">
        <v>148</v>
      </c>
      <c r="N16" s="14">
        <v>0</v>
      </c>
      <c r="O16" s="14" t="s">
        <v>148</v>
      </c>
      <c r="P16" s="15">
        <v>0</v>
      </c>
      <c r="Q16" s="15">
        <v>0</v>
      </c>
      <c r="R16" s="15">
        <v>0</v>
      </c>
      <c r="S16" s="16">
        <v>0</v>
      </c>
      <c r="T16" s="14">
        <v>0</v>
      </c>
      <c r="U16" s="14">
        <v>0</v>
      </c>
      <c r="V16" s="15">
        <v>0.4</v>
      </c>
      <c r="W16" s="15" t="s">
        <v>1626</v>
      </c>
      <c r="X16" s="15">
        <v>0.4</v>
      </c>
      <c r="Y16" s="15" t="s">
        <v>1626</v>
      </c>
      <c r="Z16" s="14">
        <v>0.4</v>
      </c>
      <c r="AA16" s="14" t="s">
        <v>1627</v>
      </c>
      <c r="AB16" s="15">
        <v>0</v>
      </c>
      <c r="AC16" s="15" t="s">
        <v>148</v>
      </c>
      <c r="AD16" s="15">
        <v>0</v>
      </c>
      <c r="AE16" s="15" t="s">
        <v>148</v>
      </c>
      <c r="AF16" s="14">
        <v>0</v>
      </c>
      <c r="AG16" s="14" t="s">
        <v>148</v>
      </c>
      <c r="AH16" s="15">
        <v>0.4</v>
      </c>
      <c r="AI16" s="15">
        <v>0.4</v>
      </c>
      <c r="AJ16" s="14">
        <v>0.4</v>
      </c>
      <c r="AK16" s="211"/>
      <c r="AL16" s="211" t="s">
        <v>1567</v>
      </c>
      <c r="AM16" s="211" t="s">
        <v>1568</v>
      </c>
      <c r="AN16" s="15" t="s">
        <v>430</v>
      </c>
    </row>
    <row r="17" spans="1:40" s="200" customFormat="1" ht="57.6" x14ac:dyDescent="0.25">
      <c r="A17" s="15">
        <v>15</v>
      </c>
      <c r="B17" s="15">
        <v>20211145014</v>
      </c>
      <c r="C17" s="15" t="s">
        <v>40</v>
      </c>
      <c r="D17" s="15" t="s">
        <v>1561</v>
      </c>
      <c r="E17" s="15" t="s">
        <v>1628</v>
      </c>
      <c r="F17" s="15">
        <v>17818520399</v>
      </c>
      <c r="G17" s="15" t="s">
        <v>432</v>
      </c>
      <c r="H17" s="15" t="s">
        <v>1563</v>
      </c>
      <c r="I17" s="15" t="s">
        <v>45</v>
      </c>
      <c r="J17" s="15">
        <v>0</v>
      </c>
      <c r="K17" s="15" t="s">
        <v>148</v>
      </c>
      <c r="L17" s="15">
        <v>0</v>
      </c>
      <c r="M17" s="15" t="s">
        <v>148</v>
      </c>
      <c r="N17" s="14">
        <v>0</v>
      </c>
      <c r="O17" s="14" t="s">
        <v>148</v>
      </c>
      <c r="P17" s="15">
        <v>0</v>
      </c>
      <c r="Q17" s="15">
        <v>0</v>
      </c>
      <c r="R17" s="15">
        <v>0</v>
      </c>
      <c r="S17" s="16">
        <v>0</v>
      </c>
      <c r="T17" s="14">
        <v>0</v>
      </c>
      <c r="U17" s="14">
        <v>0</v>
      </c>
      <c r="V17" s="15">
        <v>0.2</v>
      </c>
      <c r="W17" s="15" t="s">
        <v>1629</v>
      </c>
      <c r="X17" s="15">
        <v>0.2</v>
      </c>
      <c r="Y17" s="15" t="s">
        <v>1629</v>
      </c>
      <c r="Z17" s="14">
        <v>0.2</v>
      </c>
      <c r="AA17" s="14" t="s">
        <v>1629</v>
      </c>
      <c r="AB17" s="15">
        <v>0</v>
      </c>
      <c r="AC17" s="15" t="s">
        <v>148</v>
      </c>
      <c r="AD17" s="15">
        <v>0</v>
      </c>
      <c r="AE17" s="15" t="s">
        <v>148</v>
      </c>
      <c r="AF17" s="14">
        <v>0</v>
      </c>
      <c r="AG17" s="14" t="s">
        <v>148</v>
      </c>
      <c r="AH17" s="15">
        <v>0.2</v>
      </c>
      <c r="AI17" s="15">
        <v>0.2</v>
      </c>
      <c r="AJ17" s="212">
        <v>0.2</v>
      </c>
      <c r="AK17" s="211"/>
      <c r="AL17" s="211" t="s">
        <v>1567</v>
      </c>
      <c r="AM17" s="211" t="s">
        <v>1568</v>
      </c>
      <c r="AN17" s="15" t="s">
        <v>430</v>
      </c>
    </row>
  </sheetData>
  <mergeCells count="1">
    <mergeCell ref="A1:AM1"/>
  </mergeCells>
  <phoneticPr fontId="78" type="noConversion"/>
  <dataValidations count="2">
    <dataValidation type="list" allowBlank="1" showInputMessage="1" showErrorMessage="1" sqref="H2:H1048576" xr:uid="{00000000-0002-0000-0200-000000000000}">
      <formula1>"全日制学术博士,全日制学术硕士,全日制专业硕士,非全日制专业硕士"</formula1>
    </dataValidation>
    <dataValidation type="list" allowBlank="1" showInputMessage="1" showErrorMessage="1" sqref="I2:I1048576" xr:uid="{00000000-0002-0000-0200-000001000000}">
      <formula1>"定向,非定向"</formula1>
    </dataValidation>
  </dataValidations>
  <hyperlinks>
    <hyperlink ref="W9" r:id="rId1" tooltip="https://www.webofscience.com/wos/alldb/full-record/WOS:001021571600001" display="（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_x000a_（2）食品学院第十二届综述大赛参与 0.2分_x000a_（3）华南农业大学2023年研究生文献综述大赛参与 0.2分" xr:uid="{00000000-0004-0000-0200-000000000000}"/>
    <hyperlink ref="Y9" r:id="rId2" tooltip="https://www.webofscience.com/wos/alldb/full-record/WOS:001021571600001" display="（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_x000a_（2）食品学院第十二届综述大赛参与 0.2分_x000a_" xr:uid="{00000000-0004-0000-0200-000001000000}"/>
    <hyperlink ref="AA9" r:id="rId3" tooltip="https://www.webofscience.com/wos/alldb/full-record/WOS:001021571600001" display="（1）SCI 2区（标题Update on new trends and progress of natural active ingredients in the intervention of Alzheimer's disease, based on understanding of traditional Chinese and Western relevant theories: A review，期刊名Phytotherapy Research，接收年月2023年6月，作者排序第1） 24分_x000a_（2）食品学院第十二届综述大赛参与 0.2分_x000a_" xr:uid="{00000000-0004-0000-0200-000002000000}"/>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I74"/>
  <sheetViews>
    <sheetView topLeftCell="AY1" zoomScale="65" zoomScaleNormal="65" workbookViewId="0">
      <selection activeCell="E1" sqref="E1"/>
    </sheetView>
  </sheetViews>
  <sheetFormatPr defaultColWidth="8.77734375" defaultRowHeight="14.4" x14ac:dyDescent="0.25"/>
  <cols>
    <col min="1" max="1" width="8.77734375" style="115"/>
    <col min="2" max="2" width="21.77734375" style="115" customWidth="1"/>
    <col min="3" max="3" width="19.33203125" style="115" customWidth="1"/>
    <col min="4" max="4" width="19.44140625" style="115" customWidth="1"/>
    <col min="5" max="5" width="22.44140625" style="115" customWidth="1"/>
    <col min="6" max="6" width="22.88671875" style="115" customWidth="1"/>
    <col min="7" max="7" width="8.77734375" style="115" customWidth="1"/>
    <col min="8" max="8" width="26.44140625" style="115" customWidth="1"/>
    <col min="9" max="9" width="13.44140625" style="115" customWidth="1"/>
    <col min="10" max="10" width="13.21875" style="115" customWidth="1"/>
    <col min="11" max="11" width="48.5546875" style="115" customWidth="1"/>
    <col min="12" max="12" width="8.77734375" style="115" customWidth="1"/>
    <col min="13" max="13" width="50" style="115" customWidth="1"/>
    <col min="14" max="14" width="8.77734375" style="115" customWidth="1"/>
    <col min="15" max="15" width="34.5546875" style="115" customWidth="1"/>
    <col min="16" max="16" width="9.88671875" style="115" customWidth="1"/>
    <col min="17" max="17" width="60.21875" style="115" customWidth="1"/>
    <col min="18" max="18" width="9.88671875" style="115" customWidth="1"/>
    <col min="19" max="19" width="59.5546875" style="115" customWidth="1"/>
    <col min="20" max="20" width="9.21875" style="115" customWidth="1"/>
    <col min="21" max="21" width="56.77734375" style="115" customWidth="1"/>
    <col min="22" max="22" width="8.77734375" style="115" customWidth="1"/>
    <col min="23" max="23" width="36.77734375" style="115" customWidth="1"/>
    <col min="24" max="24" width="8.77734375" style="115" customWidth="1"/>
    <col min="25" max="25" width="44.109375" style="115" customWidth="1"/>
    <col min="26" max="26" width="8.77734375" style="115" customWidth="1"/>
    <col min="27" max="27" width="49.77734375" style="115" customWidth="1"/>
    <col min="28" max="28" width="8.77734375" style="115" customWidth="1"/>
    <col min="29" max="29" width="44.109375" style="115" customWidth="1"/>
    <col min="30" max="30" width="8.77734375" style="115" customWidth="1"/>
    <col min="31" max="31" width="65.44140625" style="115" customWidth="1"/>
    <col min="32" max="32" width="41.5546875" style="115" customWidth="1"/>
    <col min="33" max="33" width="58.21875" style="115" customWidth="1"/>
    <col min="34" max="36" width="9.88671875" style="115"/>
    <col min="37" max="37" width="32.5546875" style="115" customWidth="1"/>
    <col min="38" max="39" width="8.77734375" style="115"/>
    <col min="40" max="40" width="10.33203125" style="115" customWidth="1"/>
    <col min="41" max="16384" width="8.77734375" style="115"/>
  </cols>
  <sheetData>
    <row r="1" spans="1:40" ht="93.6" x14ac:dyDescent="0.25">
      <c r="A1" s="118" t="s">
        <v>1</v>
      </c>
      <c r="B1" s="118" t="s">
        <v>2</v>
      </c>
      <c r="C1" s="118" t="s">
        <v>3</v>
      </c>
      <c r="D1" s="118" t="s">
        <v>4</v>
      </c>
      <c r="E1" s="118" t="s">
        <v>5</v>
      </c>
      <c r="F1" s="118" t="s">
        <v>6</v>
      </c>
      <c r="G1" s="118" t="s">
        <v>7</v>
      </c>
      <c r="H1" s="118" t="s">
        <v>8</v>
      </c>
      <c r="I1" s="118" t="s">
        <v>9</v>
      </c>
      <c r="J1" s="118" t="s">
        <v>10</v>
      </c>
      <c r="K1" s="118" t="s">
        <v>11</v>
      </c>
      <c r="L1" s="135" t="s">
        <v>12</v>
      </c>
      <c r="M1" s="135" t="s">
        <v>13</v>
      </c>
      <c r="N1" s="135" t="s">
        <v>14</v>
      </c>
      <c r="O1" s="135" t="s">
        <v>15</v>
      </c>
      <c r="P1" s="118" t="s">
        <v>16</v>
      </c>
      <c r="Q1" s="118" t="s">
        <v>17</v>
      </c>
      <c r="R1" s="135" t="s">
        <v>18</v>
      </c>
      <c r="S1" s="135" t="s">
        <v>19</v>
      </c>
      <c r="T1" s="135" t="s">
        <v>20</v>
      </c>
      <c r="U1" s="135" t="s">
        <v>21</v>
      </c>
      <c r="V1" s="118" t="s">
        <v>22</v>
      </c>
      <c r="W1" s="118" t="s">
        <v>23</v>
      </c>
      <c r="X1" s="135" t="s">
        <v>24</v>
      </c>
      <c r="Y1" s="135" t="s">
        <v>25</v>
      </c>
      <c r="Z1" s="135" t="s">
        <v>26</v>
      </c>
      <c r="AA1" s="135" t="s">
        <v>27</v>
      </c>
      <c r="AB1" s="118" t="s">
        <v>1630</v>
      </c>
      <c r="AC1" s="118" t="s">
        <v>29</v>
      </c>
      <c r="AD1" s="135" t="s">
        <v>28</v>
      </c>
      <c r="AE1" s="135" t="s">
        <v>1631</v>
      </c>
      <c r="AF1" s="135" t="s">
        <v>1632</v>
      </c>
      <c r="AG1" s="118" t="s">
        <v>32</v>
      </c>
      <c r="AH1" s="118" t="s">
        <v>33</v>
      </c>
      <c r="AI1" s="135" t="s">
        <v>34</v>
      </c>
      <c r="AJ1" s="135" t="s">
        <v>35</v>
      </c>
      <c r="AK1" s="118" t="s">
        <v>36</v>
      </c>
      <c r="AL1" s="118" t="s">
        <v>37</v>
      </c>
      <c r="AM1" s="165" t="s">
        <v>1633</v>
      </c>
      <c r="AN1" s="165" t="s">
        <v>39</v>
      </c>
    </row>
    <row r="2" spans="1:40" s="116" customFormat="1" ht="187.2" x14ac:dyDescent="0.25">
      <c r="A2" s="120">
        <v>1</v>
      </c>
      <c r="B2" s="120">
        <v>20222145061</v>
      </c>
      <c r="C2" s="120" t="s">
        <v>40</v>
      </c>
      <c r="D2" s="120" t="s">
        <v>1634</v>
      </c>
      <c r="E2" s="120" t="s">
        <v>1635</v>
      </c>
      <c r="F2" s="120">
        <v>13702839167</v>
      </c>
      <c r="G2" s="120" t="s">
        <v>43</v>
      </c>
      <c r="H2" s="120" t="s">
        <v>44</v>
      </c>
      <c r="I2" s="120" t="s">
        <v>45</v>
      </c>
      <c r="J2" s="120">
        <v>2.5</v>
      </c>
      <c r="K2" s="120" t="s">
        <v>1636</v>
      </c>
      <c r="L2" s="136"/>
      <c r="M2" s="136"/>
      <c r="N2" s="120">
        <v>2.5</v>
      </c>
      <c r="O2" s="120" t="s">
        <v>1636</v>
      </c>
      <c r="P2" s="120">
        <v>18.48</v>
      </c>
      <c r="Q2" s="154" t="s">
        <v>1637</v>
      </c>
      <c r="R2" s="136"/>
      <c r="S2" s="136"/>
      <c r="T2" s="120">
        <v>18.48</v>
      </c>
      <c r="U2" s="154" t="s">
        <v>1637</v>
      </c>
      <c r="V2" s="120">
        <v>9.4</v>
      </c>
      <c r="W2" s="154" t="s">
        <v>1638</v>
      </c>
      <c r="X2" s="136"/>
      <c r="Y2" s="136"/>
      <c r="Z2" s="120">
        <v>9.4</v>
      </c>
      <c r="AA2" s="154" t="s">
        <v>1638</v>
      </c>
      <c r="AB2" s="120">
        <v>2.2999999999999998</v>
      </c>
      <c r="AC2" s="154" t="s">
        <v>1639</v>
      </c>
      <c r="AD2" s="136"/>
      <c r="AE2" s="136"/>
      <c r="AF2" s="120">
        <v>2.2999999999999998</v>
      </c>
      <c r="AG2" s="154" t="s">
        <v>1639</v>
      </c>
      <c r="AH2" s="120">
        <f>AB2+V2+P2+J2</f>
        <v>32.68</v>
      </c>
      <c r="AI2" s="138">
        <f>N2+T2+Z2+AF2</f>
        <v>32.68</v>
      </c>
      <c r="AJ2" s="166">
        <v>32.68</v>
      </c>
      <c r="AK2" s="136"/>
      <c r="AL2" s="120" t="s">
        <v>1640</v>
      </c>
      <c r="AM2" s="120" t="s">
        <v>1641</v>
      </c>
      <c r="AN2" s="138" t="s">
        <v>52</v>
      </c>
    </row>
    <row r="3" spans="1:40" s="116" customFormat="1" ht="249.6" x14ac:dyDescent="0.25">
      <c r="A3" s="120">
        <v>2</v>
      </c>
      <c r="B3" s="121" t="s">
        <v>1642</v>
      </c>
      <c r="C3" s="121" t="s">
        <v>40</v>
      </c>
      <c r="D3" s="121" t="s">
        <v>1643</v>
      </c>
      <c r="E3" s="121" t="s">
        <v>1644</v>
      </c>
      <c r="F3" s="121">
        <v>19002092160</v>
      </c>
      <c r="G3" s="121" t="s">
        <v>80</v>
      </c>
      <c r="H3" s="121" t="s">
        <v>44</v>
      </c>
      <c r="I3" s="121" t="s">
        <v>45</v>
      </c>
      <c r="J3" s="121">
        <v>3.25</v>
      </c>
      <c r="K3" s="121" t="s">
        <v>1645</v>
      </c>
      <c r="L3" s="121" t="s">
        <v>1646</v>
      </c>
      <c r="M3" s="121" t="s">
        <v>1647</v>
      </c>
      <c r="N3" s="121">
        <v>2.85</v>
      </c>
      <c r="O3" s="121" t="s">
        <v>1647</v>
      </c>
      <c r="P3" s="137">
        <v>17.9666</v>
      </c>
      <c r="Q3" s="121" t="s">
        <v>1648</v>
      </c>
      <c r="R3" s="137">
        <v>17.9666</v>
      </c>
      <c r="S3" s="121" t="s">
        <v>1648</v>
      </c>
      <c r="T3" s="137">
        <v>17.9666</v>
      </c>
      <c r="U3" s="121" t="s">
        <v>1648</v>
      </c>
      <c r="V3" s="121">
        <v>10.4</v>
      </c>
      <c r="W3" s="121" t="s">
        <v>1649</v>
      </c>
      <c r="X3" s="121" t="s">
        <v>1650</v>
      </c>
      <c r="Y3" s="121" t="s">
        <v>1651</v>
      </c>
      <c r="Z3" s="121">
        <v>7.8</v>
      </c>
      <c r="AA3" s="121" t="s">
        <v>1651</v>
      </c>
      <c r="AB3" s="121">
        <v>0.4</v>
      </c>
      <c r="AC3" s="121" t="s">
        <v>1652</v>
      </c>
      <c r="AD3" s="121">
        <v>0.4</v>
      </c>
      <c r="AE3" s="121" t="s">
        <v>1652</v>
      </c>
      <c r="AF3" s="121">
        <v>0.4</v>
      </c>
      <c r="AG3" s="121" t="s">
        <v>1652</v>
      </c>
      <c r="AH3" s="167">
        <v>29.02</v>
      </c>
      <c r="AI3" s="168">
        <f>N3+T3+Z3+AF3</f>
        <v>29.0166</v>
      </c>
      <c r="AJ3" s="166">
        <v>29.02</v>
      </c>
      <c r="AK3" s="120"/>
      <c r="AL3" s="120" t="s">
        <v>1653</v>
      </c>
      <c r="AM3" s="120" t="s">
        <v>1654</v>
      </c>
      <c r="AN3" s="138" t="s">
        <v>52</v>
      </c>
    </row>
    <row r="4" spans="1:40" s="116" customFormat="1" ht="78" x14ac:dyDescent="0.25">
      <c r="A4" s="120">
        <v>3</v>
      </c>
      <c r="B4" s="120">
        <v>20222145010</v>
      </c>
      <c r="C4" s="120" t="s">
        <v>40</v>
      </c>
      <c r="D4" s="120" t="s">
        <v>1655</v>
      </c>
      <c r="E4" s="120" t="s">
        <v>1656</v>
      </c>
      <c r="F4" s="120">
        <v>15113808054</v>
      </c>
      <c r="G4" s="120" t="s">
        <v>382</v>
      </c>
      <c r="H4" s="120" t="s">
        <v>44</v>
      </c>
      <c r="I4" s="120" t="s">
        <v>45</v>
      </c>
      <c r="J4" s="138">
        <v>5.35</v>
      </c>
      <c r="K4" s="138" t="s">
        <v>1657</v>
      </c>
      <c r="L4" s="120">
        <v>4.8499999999999996</v>
      </c>
      <c r="M4" s="120" t="s">
        <v>1658</v>
      </c>
      <c r="N4" s="120">
        <v>4.8499999999999996</v>
      </c>
      <c r="O4" s="120" t="s">
        <v>1658</v>
      </c>
      <c r="P4" s="120">
        <v>17.5</v>
      </c>
      <c r="Q4" s="120" t="s">
        <v>1659</v>
      </c>
      <c r="R4" s="120">
        <v>17.5</v>
      </c>
      <c r="S4" s="120" t="s">
        <v>1659</v>
      </c>
      <c r="T4" s="120">
        <v>17.5</v>
      </c>
      <c r="U4" s="120" t="s">
        <v>1659</v>
      </c>
      <c r="V4" s="120">
        <v>7.2</v>
      </c>
      <c r="W4" s="120" t="s">
        <v>1660</v>
      </c>
      <c r="X4" s="120">
        <v>7.2</v>
      </c>
      <c r="Y4" s="120" t="s">
        <v>1660</v>
      </c>
      <c r="Z4" s="120">
        <v>7.2</v>
      </c>
      <c r="AA4" s="120" t="s">
        <v>1661</v>
      </c>
      <c r="AB4" s="120">
        <v>0.8</v>
      </c>
      <c r="AC4" s="120" t="s">
        <v>1662</v>
      </c>
      <c r="AD4" s="120">
        <v>0.8</v>
      </c>
      <c r="AE4" s="120" t="s">
        <v>1662</v>
      </c>
      <c r="AF4" s="120">
        <v>0.8</v>
      </c>
      <c r="AG4" s="120" t="s">
        <v>1662</v>
      </c>
      <c r="AH4" s="120">
        <v>30.35</v>
      </c>
      <c r="AI4" s="120">
        <v>28.35</v>
      </c>
      <c r="AJ4" s="166">
        <v>28.35</v>
      </c>
      <c r="AK4" s="120" t="s">
        <v>1663</v>
      </c>
      <c r="AL4" s="120" t="s">
        <v>1664</v>
      </c>
      <c r="AM4" s="120" t="s">
        <v>1665</v>
      </c>
      <c r="AN4" s="138" t="s">
        <v>52</v>
      </c>
    </row>
    <row r="5" spans="1:40" s="116" customFormat="1" ht="280.8" x14ac:dyDescent="0.25">
      <c r="A5" s="122">
        <v>4</v>
      </c>
      <c r="B5" s="123">
        <v>20222047007</v>
      </c>
      <c r="C5" s="123" t="s">
        <v>87</v>
      </c>
      <c r="D5" s="123" t="s">
        <v>1666</v>
      </c>
      <c r="E5" s="123" t="s">
        <v>1667</v>
      </c>
      <c r="F5" s="123">
        <v>18688441332</v>
      </c>
      <c r="G5" s="123" t="s">
        <v>135</v>
      </c>
      <c r="H5" s="123" t="s">
        <v>44</v>
      </c>
      <c r="I5" s="123" t="s">
        <v>45</v>
      </c>
      <c r="J5" s="123">
        <v>1.45</v>
      </c>
      <c r="K5" s="123" t="s">
        <v>1668</v>
      </c>
      <c r="L5" s="122">
        <v>1.05</v>
      </c>
      <c r="M5" s="122" t="s">
        <v>1669</v>
      </c>
      <c r="N5" s="122">
        <v>1.05</v>
      </c>
      <c r="O5" s="122" t="s">
        <v>1670</v>
      </c>
      <c r="P5" s="123">
        <v>18.79</v>
      </c>
      <c r="Q5" s="123" t="s">
        <v>1671</v>
      </c>
      <c r="R5" s="122">
        <v>18.79</v>
      </c>
      <c r="S5" s="125" t="s">
        <v>1672</v>
      </c>
      <c r="T5" s="123">
        <v>18.79</v>
      </c>
      <c r="U5" s="123" t="s">
        <v>1671</v>
      </c>
      <c r="V5" s="123">
        <v>7.4</v>
      </c>
      <c r="W5" s="123" t="s">
        <v>1673</v>
      </c>
      <c r="X5" s="122">
        <v>7.4</v>
      </c>
      <c r="Y5" s="125"/>
      <c r="Z5" s="123">
        <v>7.4</v>
      </c>
      <c r="AA5" s="123" t="s">
        <v>1673</v>
      </c>
      <c r="AB5" s="122"/>
      <c r="AC5" s="122"/>
      <c r="AD5" s="122">
        <v>0.6</v>
      </c>
      <c r="AE5" s="123">
        <v>0.8</v>
      </c>
      <c r="AF5" s="123" t="s">
        <v>1674</v>
      </c>
      <c r="AG5" s="123">
        <v>0.8</v>
      </c>
      <c r="AH5" s="169">
        <f>AD5+V5+P5+J5</f>
        <v>28.24</v>
      </c>
      <c r="AI5" s="170">
        <v>28.44</v>
      </c>
      <c r="AJ5" s="171">
        <v>28.04</v>
      </c>
      <c r="AK5" s="122" t="s">
        <v>1675</v>
      </c>
      <c r="AL5" s="122" t="s">
        <v>1676</v>
      </c>
      <c r="AM5" s="122" t="s">
        <v>1677</v>
      </c>
      <c r="AN5" s="138" t="s">
        <v>52</v>
      </c>
    </row>
    <row r="6" spans="1:40" s="116" customFormat="1" ht="218.4" x14ac:dyDescent="0.25">
      <c r="A6" s="122">
        <v>5</v>
      </c>
      <c r="B6" s="122">
        <v>20222145041</v>
      </c>
      <c r="C6" s="122" t="s">
        <v>40</v>
      </c>
      <c r="D6" s="122" t="s">
        <v>1678</v>
      </c>
      <c r="E6" s="122" t="s">
        <v>1679</v>
      </c>
      <c r="F6" s="122">
        <v>18476313129</v>
      </c>
      <c r="G6" s="122" t="s">
        <v>458</v>
      </c>
      <c r="H6" s="122" t="s">
        <v>44</v>
      </c>
      <c r="I6" s="122" t="s">
        <v>1680</v>
      </c>
      <c r="J6" s="122">
        <v>5.3</v>
      </c>
      <c r="K6" s="122" t="s">
        <v>1681</v>
      </c>
      <c r="L6" s="122">
        <v>5.3</v>
      </c>
      <c r="M6" s="122" t="s">
        <v>1681</v>
      </c>
      <c r="N6" s="122">
        <v>5.3</v>
      </c>
      <c r="O6" s="122" t="s">
        <v>1681</v>
      </c>
      <c r="P6" s="122">
        <v>18.100000000000001</v>
      </c>
      <c r="Q6" s="122" t="s">
        <v>1682</v>
      </c>
      <c r="R6" s="122">
        <v>18.100000000000001</v>
      </c>
      <c r="S6" s="122" t="s">
        <v>1682</v>
      </c>
      <c r="T6" s="122">
        <v>18.100000000000001</v>
      </c>
      <c r="U6" s="122" t="s">
        <v>1682</v>
      </c>
      <c r="V6" s="122">
        <v>0.8</v>
      </c>
      <c r="W6" s="122" t="s">
        <v>1683</v>
      </c>
      <c r="X6" s="122">
        <v>0.8</v>
      </c>
      <c r="Y6" s="122" t="s">
        <v>1683</v>
      </c>
      <c r="Z6" s="122">
        <v>0.8</v>
      </c>
      <c r="AA6" s="122" t="s">
        <v>1683</v>
      </c>
      <c r="AB6" s="122">
        <v>2.8</v>
      </c>
      <c r="AC6" s="122" t="s">
        <v>1684</v>
      </c>
      <c r="AD6" s="122">
        <v>2.8</v>
      </c>
      <c r="AE6" s="122" t="s">
        <v>1684</v>
      </c>
      <c r="AF6" s="122">
        <v>2.8</v>
      </c>
      <c r="AG6" s="122" t="s">
        <v>1685</v>
      </c>
      <c r="AH6" s="122">
        <v>26.9</v>
      </c>
      <c r="AI6" s="122">
        <f>SUM(N6,T6,Z6,AF6)</f>
        <v>27.000000000000004</v>
      </c>
      <c r="AJ6" s="171">
        <f>SUM(N6,T6,Z6,AF6)</f>
        <v>27.000000000000004</v>
      </c>
      <c r="AK6" s="122"/>
      <c r="AL6" s="122" t="s">
        <v>1686</v>
      </c>
      <c r="AM6" s="122" t="s">
        <v>1687</v>
      </c>
      <c r="AN6" s="138" t="s">
        <v>52</v>
      </c>
    </row>
    <row r="7" spans="1:40" s="116" customFormat="1" ht="187.2" x14ac:dyDescent="0.25">
      <c r="A7" s="122">
        <v>6</v>
      </c>
      <c r="B7" s="124" t="s">
        <v>1688</v>
      </c>
      <c r="C7" s="124" t="s">
        <v>40</v>
      </c>
      <c r="D7" s="124" t="s">
        <v>1689</v>
      </c>
      <c r="E7" s="124" t="s">
        <v>1690</v>
      </c>
      <c r="F7" s="124" t="s">
        <v>1691</v>
      </c>
      <c r="G7" s="124" t="s">
        <v>1002</v>
      </c>
      <c r="H7" s="124" t="s">
        <v>44</v>
      </c>
      <c r="I7" s="124" t="s">
        <v>45</v>
      </c>
      <c r="J7" s="124">
        <v>4.45</v>
      </c>
      <c r="K7" s="124" t="s">
        <v>1692</v>
      </c>
      <c r="L7" s="139">
        <v>4.45</v>
      </c>
      <c r="M7" s="124" t="s">
        <v>1692</v>
      </c>
      <c r="N7" s="124">
        <v>4.45</v>
      </c>
      <c r="O7" s="124" t="s">
        <v>1693</v>
      </c>
      <c r="P7" s="124">
        <v>18.12</v>
      </c>
      <c r="Q7" s="124" t="s">
        <v>1694</v>
      </c>
      <c r="R7" s="139">
        <v>18.12</v>
      </c>
      <c r="S7" s="124" t="s">
        <v>1694</v>
      </c>
      <c r="T7" s="124">
        <v>18.12</v>
      </c>
      <c r="U7" s="124" t="s">
        <v>1694</v>
      </c>
      <c r="V7" s="124">
        <v>1.8</v>
      </c>
      <c r="W7" s="124" t="s">
        <v>1695</v>
      </c>
      <c r="X7" s="139">
        <v>1.8</v>
      </c>
      <c r="Y7" s="124" t="s">
        <v>1695</v>
      </c>
      <c r="Z7" s="124">
        <v>1.8</v>
      </c>
      <c r="AA7" s="124" t="s">
        <v>1695</v>
      </c>
      <c r="AB7" s="122">
        <v>1.8</v>
      </c>
      <c r="AC7" s="122" t="s">
        <v>1696</v>
      </c>
      <c r="AD7" s="125">
        <v>1.8</v>
      </c>
      <c r="AE7" s="122" t="s">
        <v>1697</v>
      </c>
      <c r="AF7" s="162">
        <v>1.8</v>
      </c>
      <c r="AG7" s="162" t="s">
        <v>1698</v>
      </c>
      <c r="AH7" s="122">
        <f t="shared" ref="AH7:AH11" si="0">AB7+V7+P7+J7</f>
        <v>26.17</v>
      </c>
      <c r="AI7" s="122">
        <f>AD7+X7+R7+L7</f>
        <v>26.17</v>
      </c>
      <c r="AJ7" s="172">
        <f>SUM(AD7,Z7,T7,N7)</f>
        <v>26.17</v>
      </c>
      <c r="AK7" s="122"/>
      <c r="AL7" s="122" t="s">
        <v>1699</v>
      </c>
      <c r="AM7" s="122" t="s">
        <v>1700</v>
      </c>
      <c r="AN7" s="138" t="s">
        <v>52</v>
      </c>
    </row>
    <row r="8" spans="1:40" s="116" customFormat="1" ht="374.4" x14ac:dyDescent="0.25">
      <c r="A8" s="122">
        <v>8</v>
      </c>
      <c r="B8" s="123" t="s">
        <v>1701</v>
      </c>
      <c r="C8" s="123" t="s">
        <v>40</v>
      </c>
      <c r="D8" s="123" t="s">
        <v>1643</v>
      </c>
      <c r="E8" s="123" t="s">
        <v>1702</v>
      </c>
      <c r="F8" s="123">
        <v>13035309850</v>
      </c>
      <c r="G8" s="123" t="s">
        <v>517</v>
      </c>
      <c r="H8" s="123" t="s">
        <v>44</v>
      </c>
      <c r="I8" s="123" t="s">
        <v>45</v>
      </c>
      <c r="J8" s="123">
        <v>5.15</v>
      </c>
      <c r="K8" s="123" t="s">
        <v>1703</v>
      </c>
      <c r="L8" s="123" t="s">
        <v>1704</v>
      </c>
      <c r="M8" s="123" t="s">
        <v>1705</v>
      </c>
      <c r="N8" s="123">
        <v>4.5</v>
      </c>
      <c r="O8" s="123" t="s">
        <v>1705</v>
      </c>
      <c r="P8" s="123">
        <v>18.350000000000001</v>
      </c>
      <c r="Q8" s="123" t="s">
        <v>1706</v>
      </c>
      <c r="R8" s="123" t="s">
        <v>1707</v>
      </c>
      <c r="S8" s="123" t="s">
        <v>1706</v>
      </c>
      <c r="T8" s="123">
        <v>18.36</v>
      </c>
      <c r="U8" s="123" t="s">
        <v>1706</v>
      </c>
      <c r="V8" s="123">
        <v>0.8</v>
      </c>
      <c r="W8" s="123" t="s">
        <v>1708</v>
      </c>
      <c r="X8" s="123">
        <v>0.8</v>
      </c>
      <c r="Y8" s="123" t="s">
        <v>1708</v>
      </c>
      <c r="Z8" s="123">
        <v>0.8</v>
      </c>
      <c r="AA8" s="123" t="s">
        <v>1708</v>
      </c>
      <c r="AB8" s="123">
        <v>3.9</v>
      </c>
      <c r="AC8" s="123" t="s">
        <v>1709</v>
      </c>
      <c r="AD8" s="123" t="s">
        <v>1710</v>
      </c>
      <c r="AE8" s="123" t="s">
        <v>1711</v>
      </c>
      <c r="AF8" s="123">
        <v>2.2000000000000002</v>
      </c>
      <c r="AG8" s="123" t="s">
        <v>1711</v>
      </c>
      <c r="AH8" s="173">
        <v>25.76</v>
      </c>
      <c r="AI8" s="174">
        <f t="shared" ref="AI8:AI11" si="1">N8+T8+Z8+AF8</f>
        <v>25.86</v>
      </c>
      <c r="AJ8" s="171">
        <v>25.86</v>
      </c>
      <c r="AK8" s="122"/>
      <c r="AL8" s="122" t="s">
        <v>1653</v>
      </c>
      <c r="AM8" s="122" t="s">
        <v>1654</v>
      </c>
      <c r="AN8" s="138" t="s">
        <v>52</v>
      </c>
    </row>
    <row r="9" spans="1:40" s="116" customFormat="1" ht="187.2" x14ac:dyDescent="0.25">
      <c r="A9" s="122">
        <v>7</v>
      </c>
      <c r="B9" s="123">
        <v>20222145031</v>
      </c>
      <c r="C9" s="123" t="s">
        <v>40</v>
      </c>
      <c r="D9" s="123" t="s">
        <v>1634</v>
      </c>
      <c r="E9" s="123" t="s">
        <v>1712</v>
      </c>
      <c r="F9" s="123">
        <v>19927534511</v>
      </c>
      <c r="G9" s="123" t="s">
        <v>56</v>
      </c>
      <c r="H9" s="123" t="s">
        <v>44</v>
      </c>
      <c r="I9" s="123" t="s">
        <v>45</v>
      </c>
      <c r="J9" s="123">
        <v>5</v>
      </c>
      <c r="K9" s="123" t="s">
        <v>1713</v>
      </c>
      <c r="L9" s="140"/>
      <c r="M9" s="140"/>
      <c r="N9" s="123">
        <v>5.2</v>
      </c>
      <c r="O9" s="123" t="s">
        <v>1713</v>
      </c>
      <c r="P9" s="122">
        <v>17.940000000000001</v>
      </c>
      <c r="Q9" s="141" t="s">
        <v>1714</v>
      </c>
      <c r="R9" s="140"/>
      <c r="S9" s="140"/>
      <c r="T9" s="122">
        <v>17.79</v>
      </c>
      <c r="U9" s="141" t="s">
        <v>1714</v>
      </c>
      <c r="V9" s="122">
        <v>1.8</v>
      </c>
      <c r="W9" s="141" t="s">
        <v>1715</v>
      </c>
      <c r="X9" s="140"/>
      <c r="Y9" s="140"/>
      <c r="Z9" s="122">
        <v>1.8</v>
      </c>
      <c r="AA9" s="141" t="s">
        <v>1715</v>
      </c>
      <c r="AB9" s="122">
        <v>1</v>
      </c>
      <c r="AC9" s="141" t="s">
        <v>1716</v>
      </c>
      <c r="AD9" s="140"/>
      <c r="AE9" s="140"/>
      <c r="AF9" s="122">
        <v>1</v>
      </c>
      <c r="AG9" s="141" t="s">
        <v>1717</v>
      </c>
      <c r="AH9" s="122">
        <f t="shared" si="0"/>
        <v>25.740000000000002</v>
      </c>
      <c r="AI9" s="125">
        <f t="shared" si="1"/>
        <v>25.79</v>
      </c>
      <c r="AJ9" s="171">
        <v>25.79</v>
      </c>
      <c r="AK9" s="122" t="s">
        <v>1718</v>
      </c>
      <c r="AL9" s="122" t="s">
        <v>1640</v>
      </c>
      <c r="AM9" s="122" t="s">
        <v>1641</v>
      </c>
      <c r="AN9" s="138" t="s">
        <v>52</v>
      </c>
    </row>
    <row r="10" spans="1:40" s="116" customFormat="1" ht="171.6" x14ac:dyDescent="0.25">
      <c r="A10" s="122">
        <v>9</v>
      </c>
      <c r="B10" s="122">
        <v>20222145021</v>
      </c>
      <c r="C10" s="122" t="s">
        <v>40</v>
      </c>
      <c r="D10" s="122" t="s">
        <v>1634</v>
      </c>
      <c r="E10" s="122" t="s">
        <v>1719</v>
      </c>
      <c r="F10" s="122">
        <v>19878899307</v>
      </c>
      <c r="G10" s="122" t="s">
        <v>453</v>
      </c>
      <c r="H10" s="122" t="s">
        <v>44</v>
      </c>
      <c r="I10" s="122" t="s">
        <v>45</v>
      </c>
      <c r="J10" s="122">
        <v>4.5</v>
      </c>
      <c r="K10" s="122" t="s">
        <v>1720</v>
      </c>
      <c r="L10" s="140"/>
      <c r="M10" s="141"/>
      <c r="N10" s="122">
        <v>4.7</v>
      </c>
      <c r="O10" s="122" t="s">
        <v>1720</v>
      </c>
      <c r="P10" s="122">
        <v>18.100000000000001</v>
      </c>
      <c r="Q10" s="140"/>
      <c r="R10" s="140"/>
      <c r="S10" s="140"/>
      <c r="T10" s="122">
        <v>18.100000000000001</v>
      </c>
      <c r="U10" s="140"/>
      <c r="V10" s="122">
        <v>0.8</v>
      </c>
      <c r="W10" s="141" t="s">
        <v>1721</v>
      </c>
      <c r="X10" s="140"/>
      <c r="Y10" s="140"/>
      <c r="Z10" s="122">
        <v>0.8</v>
      </c>
      <c r="AA10" s="141" t="s">
        <v>1721</v>
      </c>
      <c r="AB10" s="122">
        <v>1.55</v>
      </c>
      <c r="AC10" s="141" t="s">
        <v>1722</v>
      </c>
      <c r="AD10" s="140"/>
      <c r="AE10" s="140"/>
      <c r="AF10" s="122">
        <v>1.35</v>
      </c>
      <c r="AG10" s="141" t="s">
        <v>1723</v>
      </c>
      <c r="AH10" s="122">
        <f t="shared" si="0"/>
        <v>24.950000000000003</v>
      </c>
      <c r="AI10" s="125">
        <f t="shared" si="1"/>
        <v>24.950000000000003</v>
      </c>
      <c r="AJ10" s="171">
        <f>SUM(AF10,Z10,T10,N10)</f>
        <v>24.95</v>
      </c>
      <c r="AK10" s="140" t="s">
        <v>1724</v>
      </c>
      <c r="AL10" s="122" t="s">
        <v>1640</v>
      </c>
      <c r="AM10" s="122" t="s">
        <v>1641</v>
      </c>
      <c r="AN10" s="138" t="s">
        <v>52</v>
      </c>
    </row>
    <row r="11" spans="1:40" s="116" customFormat="1" ht="140.4" x14ac:dyDescent="0.25">
      <c r="A11" s="122">
        <v>10</v>
      </c>
      <c r="B11" s="123">
        <v>20222145059</v>
      </c>
      <c r="C11" s="123" t="s">
        <v>40</v>
      </c>
      <c r="D11" s="123" t="s">
        <v>1634</v>
      </c>
      <c r="E11" s="123" t="s">
        <v>1725</v>
      </c>
      <c r="F11" s="123">
        <v>18822049421</v>
      </c>
      <c r="G11" s="123" t="s">
        <v>453</v>
      </c>
      <c r="H11" s="123" t="s">
        <v>44</v>
      </c>
      <c r="I11" s="123" t="s">
        <v>45</v>
      </c>
      <c r="J11" s="123">
        <v>4.6500000000000004</v>
      </c>
      <c r="K11" s="123" t="s">
        <v>1726</v>
      </c>
      <c r="L11" s="140"/>
      <c r="M11" s="140"/>
      <c r="N11" s="140">
        <v>4.6500000000000004</v>
      </c>
      <c r="O11" s="141" t="s">
        <v>1726</v>
      </c>
      <c r="P11" s="122">
        <v>18.239999999999998</v>
      </c>
      <c r="Q11" s="123" t="s">
        <v>1727</v>
      </c>
      <c r="R11" s="140"/>
      <c r="S11" s="140"/>
      <c r="T11" s="140">
        <v>18.239999999999998</v>
      </c>
      <c r="U11" s="140" t="s">
        <v>1727</v>
      </c>
      <c r="V11" s="122">
        <v>0.8</v>
      </c>
      <c r="W11" s="141" t="s">
        <v>1728</v>
      </c>
      <c r="X11" s="140"/>
      <c r="Y11" s="140"/>
      <c r="Z11" s="140">
        <v>0.8</v>
      </c>
      <c r="AA11" s="140" t="s">
        <v>1728</v>
      </c>
      <c r="AB11" s="122">
        <v>1.1499999999999999</v>
      </c>
      <c r="AC11" s="141" t="s">
        <v>1729</v>
      </c>
      <c r="AD11" s="140"/>
      <c r="AE11" s="140"/>
      <c r="AF11" s="122">
        <v>1.1499999999999999</v>
      </c>
      <c r="AG11" s="141" t="s">
        <v>1729</v>
      </c>
      <c r="AH11" s="122">
        <f t="shared" si="0"/>
        <v>24.839999999999996</v>
      </c>
      <c r="AI11" s="125">
        <f t="shared" si="1"/>
        <v>24.84</v>
      </c>
      <c r="AJ11" s="175">
        <v>24.84</v>
      </c>
      <c r="AK11" s="140"/>
      <c r="AL11" s="122" t="s">
        <v>1640</v>
      </c>
      <c r="AM11" s="122" t="s">
        <v>1641</v>
      </c>
      <c r="AN11" s="138" t="s">
        <v>52</v>
      </c>
    </row>
    <row r="12" spans="1:40" s="117" customFormat="1" ht="218.4" x14ac:dyDescent="0.25">
      <c r="A12" s="122">
        <v>11</v>
      </c>
      <c r="B12" s="122">
        <v>20222145036</v>
      </c>
      <c r="C12" s="122" t="s">
        <v>40</v>
      </c>
      <c r="D12" s="122" t="s">
        <v>1730</v>
      </c>
      <c r="E12" s="122" t="s">
        <v>1731</v>
      </c>
      <c r="F12" s="122">
        <v>17817822717</v>
      </c>
      <c r="G12" s="122" t="s">
        <v>1732</v>
      </c>
      <c r="H12" s="122" t="s">
        <v>44</v>
      </c>
      <c r="I12" s="122" t="s">
        <v>45</v>
      </c>
      <c r="J12" s="122">
        <v>1.75</v>
      </c>
      <c r="K12" s="122" t="s">
        <v>1733</v>
      </c>
      <c r="L12" s="123">
        <v>1.45</v>
      </c>
      <c r="M12" s="122" t="s">
        <v>1734</v>
      </c>
      <c r="N12" s="122">
        <v>1.75</v>
      </c>
      <c r="O12" s="122" t="s">
        <v>1733</v>
      </c>
      <c r="P12" s="122">
        <v>18.34</v>
      </c>
      <c r="Q12" s="155" t="s">
        <v>1735</v>
      </c>
      <c r="R12" s="122">
        <v>18.34</v>
      </c>
      <c r="S12" s="122"/>
      <c r="T12" s="122">
        <v>18.34</v>
      </c>
      <c r="U12" s="155" t="s">
        <v>1735</v>
      </c>
      <c r="V12" s="122">
        <v>2.6</v>
      </c>
      <c r="W12" s="155"/>
      <c r="X12" s="155">
        <v>2.2000000000000002</v>
      </c>
      <c r="Y12" s="122" t="s">
        <v>1736</v>
      </c>
      <c r="Z12" s="122">
        <v>2.2000000000000002</v>
      </c>
      <c r="AA12" s="122" t="s">
        <v>1737</v>
      </c>
      <c r="AB12" s="122">
        <v>2.85</v>
      </c>
      <c r="AC12" s="122" t="s">
        <v>1738</v>
      </c>
      <c r="AD12" s="122">
        <v>2.5499999999999998</v>
      </c>
      <c r="AE12" s="122" t="s">
        <v>1739</v>
      </c>
      <c r="AF12" s="123">
        <v>2.5499999999999998</v>
      </c>
      <c r="AG12" s="122" t="s">
        <v>1740</v>
      </c>
      <c r="AH12" s="162">
        <v>24.54</v>
      </c>
      <c r="AI12" s="122">
        <f>AF12+Z12+T12+N12</f>
        <v>24.84</v>
      </c>
      <c r="AJ12" s="171">
        <f t="shared" ref="AJ12:AJ17" si="2">AF12+Z12+T12+N12</f>
        <v>24.84</v>
      </c>
      <c r="AK12" s="122"/>
      <c r="AL12" s="124" t="s">
        <v>1741</v>
      </c>
      <c r="AM12" s="122" t="s">
        <v>1676</v>
      </c>
      <c r="AN12" s="138" t="s">
        <v>52</v>
      </c>
    </row>
    <row r="13" spans="1:40" s="117" customFormat="1" ht="156" x14ac:dyDescent="0.25">
      <c r="A13" s="122">
        <v>12</v>
      </c>
      <c r="B13" s="123" t="s">
        <v>1742</v>
      </c>
      <c r="C13" s="123" t="s">
        <v>40</v>
      </c>
      <c r="D13" s="123" t="s">
        <v>1643</v>
      </c>
      <c r="E13" s="123" t="s">
        <v>1743</v>
      </c>
      <c r="F13" s="123">
        <v>15220850948</v>
      </c>
      <c r="G13" s="123" t="s">
        <v>187</v>
      </c>
      <c r="H13" s="123" t="s">
        <v>44</v>
      </c>
      <c r="I13" s="123" t="s">
        <v>45</v>
      </c>
      <c r="J13" s="123">
        <f t="shared" ref="J13:N13" si="3">0.25+0.25+0.5+2+0.2+0.2</f>
        <v>3.4000000000000004</v>
      </c>
      <c r="K13" s="123" t="s">
        <v>1744</v>
      </c>
      <c r="L13" s="123">
        <f t="shared" si="3"/>
        <v>3.4000000000000004</v>
      </c>
      <c r="M13" s="123" t="s">
        <v>1744</v>
      </c>
      <c r="N13" s="123">
        <f t="shared" si="3"/>
        <v>3.4000000000000004</v>
      </c>
      <c r="O13" s="123" t="s">
        <v>1744</v>
      </c>
      <c r="P13" s="142">
        <f t="shared" ref="P13:T13" si="4">(3*88+2*88+3*90+2*90+2*94+2*84+3*87+1*93+2*90+1*84+3*97)/(3+2+3+2+2+2+3+1+2+1+3)*0.2</f>
        <v>17.958333333333336</v>
      </c>
      <c r="Q13" s="123" t="s">
        <v>1745</v>
      </c>
      <c r="R13" s="142">
        <f t="shared" si="4"/>
        <v>17.958333333333336</v>
      </c>
      <c r="S13" s="123" t="s">
        <v>1745</v>
      </c>
      <c r="T13" s="142">
        <f t="shared" si="4"/>
        <v>17.958333333333336</v>
      </c>
      <c r="U13" s="123" t="s">
        <v>1745</v>
      </c>
      <c r="V13" s="123">
        <f t="shared" ref="V13:Z13" si="5">0.2+0.2+0.2+0.2+0.2</f>
        <v>1</v>
      </c>
      <c r="W13" s="123" t="s">
        <v>1746</v>
      </c>
      <c r="X13" s="123">
        <f t="shared" si="5"/>
        <v>1</v>
      </c>
      <c r="Y13" s="123" t="s">
        <v>1746</v>
      </c>
      <c r="Z13" s="123">
        <f t="shared" si="5"/>
        <v>1</v>
      </c>
      <c r="AA13" s="123" t="s">
        <v>1746</v>
      </c>
      <c r="AB13" s="123">
        <f>0.2+0.6+0.2+0.2+0.2+2+0.2</f>
        <v>3.6</v>
      </c>
      <c r="AC13" s="123" t="s">
        <v>1747</v>
      </c>
      <c r="AD13" s="123" t="s">
        <v>1748</v>
      </c>
      <c r="AE13" s="123" t="s">
        <v>1749</v>
      </c>
      <c r="AF13" s="123">
        <v>2.1</v>
      </c>
      <c r="AG13" s="123" t="s">
        <v>1749</v>
      </c>
      <c r="AH13" s="173">
        <v>24.46</v>
      </c>
      <c r="AI13" s="174">
        <f>N13+T13+Z13+AF13</f>
        <v>24.458333333333336</v>
      </c>
      <c r="AJ13" s="171">
        <v>24.46</v>
      </c>
      <c r="AK13" s="122"/>
      <c r="AL13" s="122" t="s">
        <v>1653</v>
      </c>
      <c r="AM13" s="122" t="s">
        <v>1654</v>
      </c>
      <c r="AN13" s="138" t="s">
        <v>52</v>
      </c>
    </row>
    <row r="14" spans="1:40" s="117" customFormat="1" ht="280.8" x14ac:dyDescent="0.25">
      <c r="A14" s="122">
        <v>13</v>
      </c>
      <c r="B14" s="123">
        <v>20222145065</v>
      </c>
      <c r="C14" s="123" t="s">
        <v>40</v>
      </c>
      <c r="D14" s="123" t="s">
        <v>1666</v>
      </c>
      <c r="E14" s="123" t="s">
        <v>1750</v>
      </c>
      <c r="F14" s="123">
        <v>18685329176</v>
      </c>
      <c r="G14" s="123" t="s">
        <v>326</v>
      </c>
      <c r="H14" s="123" t="s">
        <v>44</v>
      </c>
      <c r="I14" s="123" t="s">
        <v>45</v>
      </c>
      <c r="J14" s="123">
        <v>3.9</v>
      </c>
      <c r="K14" s="123" t="s">
        <v>1751</v>
      </c>
      <c r="L14" s="122">
        <v>3.7</v>
      </c>
      <c r="M14" s="122" t="s">
        <v>1752</v>
      </c>
      <c r="N14" s="122">
        <v>3.9</v>
      </c>
      <c r="O14" s="122" t="s">
        <v>1753</v>
      </c>
      <c r="P14" s="143">
        <v>18.242000000000001</v>
      </c>
      <c r="Q14" s="123" t="s">
        <v>1754</v>
      </c>
      <c r="R14" s="122">
        <v>18.239999999999998</v>
      </c>
      <c r="S14" s="125" t="s">
        <v>1752</v>
      </c>
      <c r="T14" s="143">
        <v>18.242000000000001</v>
      </c>
      <c r="U14" s="123" t="s">
        <v>1754</v>
      </c>
      <c r="V14" s="123">
        <v>2.2000000000000002</v>
      </c>
      <c r="W14" s="123" t="s">
        <v>1755</v>
      </c>
      <c r="X14" s="122">
        <v>2.2000000000000002</v>
      </c>
      <c r="Y14" s="125" t="s">
        <v>1752</v>
      </c>
      <c r="Z14" s="122">
        <v>1.2</v>
      </c>
      <c r="AA14" s="122" t="s">
        <v>1756</v>
      </c>
      <c r="AB14" s="122"/>
      <c r="AC14" s="122"/>
      <c r="AD14" s="122">
        <v>1.1000000000000001</v>
      </c>
      <c r="AE14" s="123">
        <v>1.1000000000000001</v>
      </c>
      <c r="AF14" s="123" t="s">
        <v>1757</v>
      </c>
      <c r="AG14" s="123">
        <v>1.1000000000000001</v>
      </c>
      <c r="AH14" s="169">
        <f>AD14+V14+P14+J14</f>
        <v>25.442</v>
      </c>
      <c r="AI14" s="170">
        <v>25.44</v>
      </c>
      <c r="AJ14" s="171">
        <f>N14+T14+Z14+AG14</f>
        <v>24.442</v>
      </c>
      <c r="AK14" s="122" t="s">
        <v>1758</v>
      </c>
      <c r="AL14" s="122" t="s">
        <v>1676</v>
      </c>
      <c r="AM14" s="122" t="s">
        <v>1677</v>
      </c>
      <c r="AN14" s="138" t="s">
        <v>52</v>
      </c>
    </row>
    <row r="15" spans="1:40" s="117" customFormat="1" ht="202.8" x14ac:dyDescent="0.25">
      <c r="A15" s="122">
        <v>14</v>
      </c>
      <c r="B15" s="125">
        <v>20222145032</v>
      </c>
      <c r="C15" s="122" t="s">
        <v>40</v>
      </c>
      <c r="D15" s="125" t="s">
        <v>1759</v>
      </c>
      <c r="E15" s="122" t="s">
        <v>1760</v>
      </c>
      <c r="F15" s="122">
        <v>18775979341</v>
      </c>
      <c r="G15" s="122" t="s">
        <v>865</v>
      </c>
      <c r="H15" s="122" t="s">
        <v>44</v>
      </c>
      <c r="I15" s="122" t="s">
        <v>45</v>
      </c>
      <c r="J15" s="122" t="s">
        <v>1761</v>
      </c>
      <c r="K15" s="122" t="s">
        <v>1762</v>
      </c>
      <c r="L15" s="122">
        <v>3.4</v>
      </c>
      <c r="M15" s="122" t="s">
        <v>1763</v>
      </c>
      <c r="N15" s="122">
        <v>3.4</v>
      </c>
      <c r="O15" s="122" t="s">
        <v>1763</v>
      </c>
      <c r="P15" s="122">
        <v>17.850000000000001</v>
      </c>
      <c r="Q15" s="122" t="s">
        <v>1764</v>
      </c>
      <c r="R15" s="122">
        <v>17.850000000000001</v>
      </c>
      <c r="S15" s="122" t="s">
        <v>1764</v>
      </c>
      <c r="T15" s="122"/>
      <c r="U15" s="122"/>
      <c r="V15" s="122" t="s">
        <v>1765</v>
      </c>
      <c r="W15" s="122" t="s">
        <v>1766</v>
      </c>
      <c r="X15" s="122">
        <v>0.7</v>
      </c>
      <c r="Y15" s="122" t="s">
        <v>1767</v>
      </c>
      <c r="Z15" s="122">
        <v>0.8</v>
      </c>
      <c r="AA15" s="122" t="s">
        <v>1766</v>
      </c>
      <c r="AB15" s="122">
        <v>1.8</v>
      </c>
      <c r="AC15" s="122" t="s">
        <v>1768</v>
      </c>
      <c r="AD15" s="122">
        <v>1.8</v>
      </c>
      <c r="AE15" s="122" t="s">
        <v>1768</v>
      </c>
      <c r="AF15" s="122">
        <v>1.8</v>
      </c>
      <c r="AG15" s="122" t="s">
        <v>1769</v>
      </c>
      <c r="AH15" s="122">
        <v>23.8</v>
      </c>
      <c r="AI15" s="122">
        <v>23.75</v>
      </c>
      <c r="AJ15" s="171">
        <f>AF15+Z15+R15+N15</f>
        <v>23.85</v>
      </c>
      <c r="AK15" s="122" t="s">
        <v>1770</v>
      </c>
      <c r="AL15" s="155" t="s">
        <v>1771</v>
      </c>
      <c r="AM15" s="176" t="s">
        <v>1772</v>
      </c>
      <c r="AN15" s="138" t="s">
        <v>52</v>
      </c>
    </row>
    <row r="16" spans="1:40" s="117" customFormat="1" ht="249.6" x14ac:dyDescent="0.25">
      <c r="A16" s="126">
        <v>15</v>
      </c>
      <c r="B16" s="126">
        <v>20222145046</v>
      </c>
      <c r="C16" s="126" t="s">
        <v>40</v>
      </c>
      <c r="D16" s="126" t="s">
        <v>1678</v>
      </c>
      <c r="E16" s="126" t="s">
        <v>1773</v>
      </c>
      <c r="F16" s="126">
        <v>15815502778</v>
      </c>
      <c r="G16" s="126" t="s">
        <v>458</v>
      </c>
      <c r="H16" s="126" t="s">
        <v>44</v>
      </c>
      <c r="I16" s="126" t="s">
        <v>45</v>
      </c>
      <c r="J16" s="126">
        <v>1.5</v>
      </c>
      <c r="K16" s="126" t="s">
        <v>1774</v>
      </c>
      <c r="L16" s="126">
        <v>1.5</v>
      </c>
      <c r="M16" s="126" t="s">
        <v>1774</v>
      </c>
      <c r="N16" s="126">
        <v>1.5</v>
      </c>
      <c r="O16" s="126" t="s">
        <v>1774</v>
      </c>
      <c r="P16" s="126">
        <v>18.27</v>
      </c>
      <c r="Q16" s="126" t="s">
        <v>1775</v>
      </c>
      <c r="R16" s="126">
        <v>18.27</v>
      </c>
      <c r="S16" s="126" t="s">
        <v>1775</v>
      </c>
      <c r="T16" s="126">
        <v>18.27</v>
      </c>
      <c r="U16" s="126" t="s">
        <v>1775</v>
      </c>
      <c r="V16" s="126">
        <v>1.6</v>
      </c>
      <c r="W16" s="126" t="s">
        <v>1776</v>
      </c>
      <c r="X16" s="126">
        <v>1.6</v>
      </c>
      <c r="Y16" s="126" t="s">
        <v>1776</v>
      </c>
      <c r="Z16" s="126">
        <v>1.6</v>
      </c>
      <c r="AA16" s="126" t="s">
        <v>1776</v>
      </c>
      <c r="AB16" s="126">
        <v>2.6</v>
      </c>
      <c r="AC16" s="126" t="s">
        <v>1777</v>
      </c>
      <c r="AD16" s="126">
        <v>2.6</v>
      </c>
      <c r="AE16" s="126" t="s">
        <v>1777</v>
      </c>
      <c r="AF16" s="126">
        <v>2.4</v>
      </c>
      <c r="AG16" s="126" t="s">
        <v>1778</v>
      </c>
      <c r="AH16" s="126">
        <v>23.77</v>
      </c>
      <c r="AI16" s="126">
        <f>SUM(N16,T16,Z16,AF16)</f>
        <v>23.77</v>
      </c>
      <c r="AJ16" s="177">
        <f t="shared" si="2"/>
        <v>23.77</v>
      </c>
      <c r="AK16" s="126" t="s">
        <v>1779</v>
      </c>
      <c r="AL16" s="126" t="s">
        <v>1686</v>
      </c>
      <c r="AM16" s="126" t="s">
        <v>1687</v>
      </c>
      <c r="AN16" s="128" t="s">
        <v>176</v>
      </c>
    </row>
    <row r="17" spans="1:40" s="117" customFormat="1" ht="156" x14ac:dyDescent="0.25">
      <c r="A17" s="126">
        <v>16</v>
      </c>
      <c r="B17" s="127">
        <v>20222145060</v>
      </c>
      <c r="C17" s="127" t="s">
        <v>40</v>
      </c>
      <c r="D17" s="127" t="s">
        <v>1634</v>
      </c>
      <c r="E17" s="127" t="s">
        <v>1780</v>
      </c>
      <c r="F17" s="127">
        <v>13600076601</v>
      </c>
      <c r="G17" s="127" t="s">
        <v>56</v>
      </c>
      <c r="H17" s="127" t="s">
        <v>44</v>
      </c>
      <c r="I17" s="127" t="s">
        <v>45</v>
      </c>
      <c r="J17" s="127">
        <v>3.5</v>
      </c>
      <c r="K17" s="127" t="s">
        <v>1781</v>
      </c>
      <c r="L17" s="144"/>
      <c r="M17" s="144"/>
      <c r="N17" s="127">
        <v>3.5</v>
      </c>
      <c r="O17" s="127" t="s">
        <v>1782</v>
      </c>
      <c r="P17" s="126">
        <v>18.02</v>
      </c>
      <c r="Q17" s="156" t="s">
        <v>1783</v>
      </c>
      <c r="R17" s="144"/>
      <c r="S17" s="144"/>
      <c r="T17" s="126">
        <v>18.02</v>
      </c>
      <c r="U17" s="156" t="s">
        <v>1783</v>
      </c>
      <c r="V17" s="126">
        <v>1.4</v>
      </c>
      <c r="W17" s="156" t="s">
        <v>1784</v>
      </c>
      <c r="X17" s="144"/>
      <c r="Y17" s="144"/>
      <c r="Z17" s="126">
        <v>1.4</v>
      </c>
      <c r="AA17" s="156" t="s">
        <v>1784</v>
      </c>
      <c r="AB17" s="126">
        <v>0.8</v>
      </c>
      <c r="AC17" s="156" t="s">
        <v>1785</v>
      </c>
      <c r="AD17" s="144"/>
      <c r="AE17" s="144"/>
      <c r="AF17" s="126">
        <v>0.8</v>
      </c>
      <c r="AG17" s="156" t="s">
        <v>1785</v>
      </c>
      <c r="AH17" s="126">
        <f t="shared" ref="AH17:AH22" si="6">AB17+V17+P17+J17</f>
        <v>23.72</v>
      </c>
      <c r="AI17" s="128">
        <f>N17+T17+Z17+AF17</f>
        <v>23.72</v>
      </c>
      <c r="AJ17" s="177">
        <f t="shared" si="2"/>
        <v>23.72</v>
      </c>
      <c r="AK17" s="144"/>
      <c r="AL17" s="126" t="s">
        <v>1640</v>
      </c>
      <c r="AM17" s="126" t="s">
        <v>1641</v>
      </c>
      <c r="AN17" s="128" t="s">
        <v>176</v>
      </c>
    </row>
    <row r="18" spans="1:40" ht="296.39999999999998" x14ac:dyDescent="0.25">
      <c r="A18" s="126">
        <v>17</v>
      </c>
      <c r="B18" s="126">
        <v>20222145063</v>
      </c>
      <c r="C18" s="126" t="s">
        <v>40</v>
      </c>
      <c r="D18" s="126" t="s">
        <v>1730</v>
      </c>
      <c r="E18" s="126" t="s">
        <v>1786</v>
      </c>
      <c r="F18" s="126">
        <v>13433880891</v>
      </c>
      <c r="G18" s="126" t="s">
        <v>278</v>
      </c>
      <c r="H18" s="126" t="s">
        <v>44</v>
      </c>
      <c r="I18" s="126" t="s">
        <v>45</v>
      </c>
      <c r="J18" s="126">
        <v>2.25</v>
      </c>
      <c r="K18" s="126" t="s">
        <v>1787</v>
      </c>
      <c r="L18" s="127">
        <v>1.25</v>
      </c>
      <c r="M18" s="126" t="s">
        <v>1788</v>
      </c>
      <c r="N18" s="126">
        <v>1.65</v>
      </c>
      <c r="O18" s="126" t="s">
        <v>1789</v>
      </c>
      <c r="P18" s="126">
        <v>18.79</v>
      </c>
      <c r="Q18" s="126" t="s">
        <v>1790</v>
      </c>
      <c r="R18" s="126">
        <v>18.79</v>
      </c>
      <c r="S18" s="126"/>
      <c r="T18" s="126">
        <v>18.79</v>
      </c>
      <c r="U18" s="126" t="s">
        <v>1790</v>
      </c>
      <c r="V18" s="126"/>
      <c r="W18" s="145"/>
      <c r="X18" s="145">
        <v>1</v>
      </c>
      <c r="Y18" s="126" t="s">
        <v>1791</v>
      </c>
      <c r="Z18" s="126">
        <v>1.2</v>
      </c>
      <c r="AA18" s="126" t="s">
        <v>1792</v>
      </c>
      <c r="AB18" s="126">
        <v>2</v>
      </c>
      <c r="AC18" s="126" t="s">
        <v>1793</v>
      </c>
      <c r="AD18" s="126">
        <v>2</v>
      </c>
      <c r="AE18" s="126"/>
      <c r="AF18" s="127">
        <v>2</v>
      </c>
      <c r="AG18" s="126" t="s">
        <v>1793</v>
      </c>
      <c r="AH18" s="159">
        <v>23.04</v>
      </c>
      <c r="AI18" s="126">
        <f>AF18+Z18+T18+N18</f>
        <v>23.639999999999997</v>
      </c>
      <c r="AJ18" s="177">
        <v>23.64</v>
      </c>
      <c r="AK18" s="126"/>
      <c r="AL18" s="129" t="s">
        <v>1741</v>
      </c>
      <c r="AM18" s="126" t="s">
        <v>1676</v>
      </c>
      <c r="AN18" s="128" t="s">
        <v>176</v>
      </c>
    </row>
    <row r="19" spans="1:40" ht="124.8" x14ac:dyDescent="0.25">
      <c r="A19" s="126">
        <v>18</v>
      </c>
      <c r="B19" s="128">
        <v>20222047008</v>
      </c>
      <c r="C19" s="126" t="s">
        <v>87</v>
      </c>
      <c r="D19" s="128" t="s">
        <v>1759</v>
      </c>
      <c r="E19" s="126" t="s">
        <v>1794</v>
      </c>
      <c r="F19" s="126">
        <v>18019857697</v>
      </c>
      <c r="G19" s="126" t="s">
        <v>390</v>
      </c>
      <c r="H19" s="126" t="s">
        <v>44</v>
      </c>
      <c r="I19" s="126" t="s">
        <v>45</v>
      </c>
      <c r="J19" s="126">
        <v>2.95</v>
      </c>
      <c r="K19" s="126" t="s">
        <v>1795</v>
      </c>
      <c r="L19" s="126">
        <v>2.95</v>
      </c>
      <c r="M19" s="126" t="s">
        <v>1796</v>
      </c>
      <c r="N19" s="126">
        <v>0.8</v>
      </c>
      <c r="O19" s="126" t="s">
        <v>1797</v>
      </c>
      <c r="P19" s="126">
        <v>18.32</v>
      </c>
      <c r="Q19" s="126" t="s">
        <v>1798</v>
      </c>
      <c r="R19" s="126">
        <v>18.32</v>
      </c>
      <c r="S19" s="126" t="s">
        <v>1798</v>
      </c>
      <c r="T19" s="126">
        <v>18.32</v>
      </c>
      <c r="U19" s="126"/>
      <c r="V19" s="126">
        <v>0.8</v>
      </c>
      <c r="W19" s="126" t="s">
        <v>1797</v>
      </c>
      <c r="X19" s="126">
        <v>0.8</v>
      </c>
      <c r="Y19" s="126" t="s">
        <v>1797</v>
      </c>
      <c r="Z19" s="126">
        <v>0.8</v>
      </c>
      <c r="AA19" s="126" t="s">
        <v>1797</v>
      </c>
      <c r="AB19" s="126">
        <v>1.5</v>
      </c>
      <c r="AC19" s="126" t="s">
        <v>1799</v>
      </c>
      <c r="AD19" s="126">
        <v>1.5</v>
      </c>
      <c r="AE19" s="126" t="s">
        <v>1800</v>
      </c>
      <c r="AF19" s="126">
        <v>1.5</v>
      </c>
      <c r="AG19" s="126">
        <v>1.5</v>
      </c>
      <c r="AH19" s="126">
        <v>23.57</v>
      </c>
      <c r="AI19" s="126">
        <v>23.57</v>
      </c>
      <c r="AJ19" s="177">
        <v>23.57</v>
      </c>
      <c r="AK19" s="126"/>
      <c r="AL19" s="145" t="s">
        <v>1771</v>
      </c>
      <c r="AM19" s="178" t="s">
        <v>1772</v>
      </c>
      <c r="AN19" s="128" t="s">
        <v>176</v>
      </c>
    </row>
    <row r="20" spans="1:40" s="116" customFormat="1" ht="109.2" x14ac:dyDescent="0.25">
      <c r="A20" s="126">
        <v>19</v>
      </c>
      <c r="B20" s="126">
        <v>20222145042</v>
      </c>
      <c r="C20" s="126" t="s">
        <v>40</v>
      </c>
      <c r="D20" s="126" t="s">
        <v>1730</v>
      </c>
      <c r="E20" s="126" t="s">
        <v>1801</v>
      </c>
      <c r="F20" s="126">
        <v>15766715532</v>
      </c>
      <c r="G20" s="126" t="s">
        <v>579</v>
      </c>
      <c r="H20" s="126" t="s">
        <v>44</v>
      </c>
      <c r="I20" s="126" t="s">
        <v>45</v>
      </c>
      <c r="J20" s="145">
        <v>0.65</v>
      </c>
      <c r="K20" s="126" t="s">
        <v>1802</v>
      </c>
      <c r="L20" s="127">
        <v>0.65</v>
      </c>
      <c r="M20" s="126"/>
      <c r="N20" s="126">
        <v>0.65</v>
      </c>
      <c r="O20" s="126" t="s">
        <v>1802</v>
      </c>
      <c r="P20" s="126">
        <v>17.809999999999999</v>
      </c>
      <c r="Q20" s="145" t="s">
        <v>1803</v>
      </c>
      <c r="R20" s="126">
        <v>17.809999999999999</v>
      </c>
      <c r="S20" s="126"/>
      <c r="T20" s="126">
        <v>17.809999999999999</v>
      </c>
      <c r="U20" s="145" t="s">
        <v>1803</v>
      </c>
      <c r="V20" s="145">
        <v>4.5999999999999996</v>
      </c>
      <c r="W20" s="145" t="s">
        <v>1804</v>
      </c>
      <c r="X20" s="145">
        <v>4.5999999999999996</v>
      </c>
      <c r="Y20" s="126"/>
      <c r="Z20" s="126">
        <v>4.5999999999999996</v>
      </c>
      <c r="AA20" s="145" t="s">
        <v>1804</v>
      </c>
      <c r="AB20" s="145">
        <v>0.4</v>
      </c>
      <c r="AC20" s="145" t="s">
        <v>1804</v>
      </c>
      <c r="AD20" s="145">
        <v>0.4</v>
      </c>
      <c r="AE20" s="126"/>
      <c r="AF20" s="127">
        <v>0.4</v>
      </c>
      <c r="AG20" s="145" t="s">
        <v>1804</v>
      </c>
      <c r="AH20" s="145">
        <v>23.46</v>
      </c>
      <c r="AI20" s="126">
        <f>AF20+Z20+T20+N20</f>
        <v>23.459999999999997</v>
      </c>
      <c r="AJ20" s="177">
        <v>23.46</v>
      </c>
      <c r="AK20" s="126"/>
      <c r="AL20" s="129" t="s">
        <v>1741</v>
      </c>
      <c r="AM20" s="126" t="s">
        <v>1676</v>
      </c>
      <c r="AN20" s="128" t="s">
        <v>176</v>
      </c>
    </row>
    <row r="21" spans="1:40" s="116" customFormat="1" ht="171.6" x14ac:dyDescent="0.25">
      <c r="A21" s="126">
        <v>20</v>
      </c>
      <c r="B21" s="127">
        <v>20222145002</v>
      </c>
      <c r="C21" s="127" t="s">
        <v>40</v>
      </c>
      <c r="D21" s="127" t="s">
        <v>1634</v>
      </c>
      <c r="E21" s="127" t="s">
        <v>1805</v>
      </c>
      <c r="F21" s="127">
        <v>18073791871</v>
      </c>
      <c r="G21" s="127" t="s">
        <v>1133</v>
      </c>
      <c r="H21" s="127" t="s">
        <v>44</v>
      </c>
      <c r="I21" s="127" t="s">
        <v>45</v>
      </c>
      <c r="J21" s="127">
        <v>3.1</v>
      </c>
      <c r="K21" s="127" t="s">
        <v>1806</v>
      </c>
      <c r="L21" s="144"/>
      <c r="M21" s="144"/>
      <c r="N21" s="127">
        <v>3.6</v>
      </c>
      <c r="O21" s="127" t="s">
        <v>1807</v>
      </c>
      <c r="P21" s="126">
        <v>18.059999999999999</v>
      </c>
      <c r="Q21" s="156" t="s">
        <v>1808</v>
      </c>
      <c r="R21" s="144"/>
      <c r="S21" s="144"/>
      <c r="T21" s="126">
        <v>18.059999999999999</v>
      </c>
      <c r="U21" s="156" t="s">
        <v>1808</v>
      </c>
      <c r="V21" s="126">
        <v>0.8</v>
      </c>
      <c r="W21" s="156" t="s">
        <v>1809</v>
      </c>
      <c r="X21" s="144"/>
      <c r="Y21" s="144"/>
      <c r="Z21" s="126">
        <v>0.8</v>
      </c>
      <c r="AA21" s="156" t="s">
        <v>1809</v>
      </c>
      <c r="AB21" s="126">
        <v>0.6</v>
      </c>
      <c r="AC21" s="156" t="s">
        <v>1810</v>
      </c>
      <c r="AD21" s="144"/>
      <c r="AE21" s="144"/>
      <c r="AF21" s="126">
        <v>0.6</v>
      </c>
      <c r="AG21" s="156" t="s">
        <v>1810</v>
      </c>
      <c r="AH21" s="126">
        <f t="shared" si="6"/>
        <v>22.56</v>
      </c>
      <c r="AI21" s="128">
        <f>N21+T21+Z21+AF21</f>
        <v>23.060000000000002</v>
      </c>
      <c r="AJ21" s="177">
        <f>AF21+Z21+T21+N21</f>
        <v>23.06</v>
      </c>
      <c r="AK21" s="144"/>
      <c r="AL21" s="126" t="s">
        <v>1640</v>
      </c>
      <c r="AM21" s="126" t="s">
        <v>1641</v>
      </c>
      <c r="AN21" s="128" t="s">
        <v>176</v>
      </c>
    </row>
    <row r="22" spans="1:40" s="116" customFormat="1" ht="201.6" x14ac:dyDescent="0.25">
      <c r="A22" s="126">
        <v>21</v>
      </c>
      <c r="B22" s="129" t="s">
        <v>1811</v>
      </c>
      <c r="C22" s="129" t="s">
        <v>40</v>
      </c>
      <c r="D22" s="129" t="s">
        <v>1689</v>
      </c>
      <c r="E22" s="129" t="s">
        <v>1812</v>
      </c>
      <c r="F22" s="129" t="s">
        <v>1813</v>
      </c>
      <c r="G22" s="129" t="s">
        <v>72</v>
      </c>
      <c r="H22" s="129" t="s">
        <v>44</v>
      </c>
      <c r="I22" s="129" t="s">
        <v>45</v>
      </c>
      <c r="J22" s="129">
        <v>1.3</v>
      </c>
      <c r="K22" s="129" t="s">
        <v>1814</v>
      </c>
      <c r="L22" s="146">
        <v>1.3</v>
      </c>
      <c r="M22" s="147" t="s">
        <v>1814</v>
      </c>
      <c r="N22" s="129">
        <v>1.3</v>
      </c>
      <c r="O22" s="129" t="s">
        <v>1814</v>
      </c>
      <c r="P22" s="129">
        <v>18.27</v>
      </c>
      <c r="Q22" s="129" t="s">
        <v>1815</v>
      </c>
      <c r="R22" s="146">
        <v>18.27</v>
      </c>
      <c r="S22" s="129" t="s">
        <v>1815</v>
      </c>
      <c r="T22" s="129">
        <v>18.27</v>
      </c>
      <c r="U22" s="129" t="s">
        <v>1815</v>
      </c>
      <c r="V22" s="129">
        <v>0.6</v>
      </c>
      <c r="W22" s="147" t="s">
        <v>1816</v>
      </c>
      <c r="X22" s="146">
        <v>0.6</v>
      </c>
      <c r="Y22" s="147" t="s">
        <v>1816</v>
      </c>
      <c r="Z22" s="129">
        <v>0.6</v>
      </c>
      <c r="AA22" s="147" t="s">
        <v>1816</v>
      </c>
      <c r="AB22" s="126">
        <v>2.5</v>
      </c>
      <c r="AC22" s="126" t="s">
        <v>1817</v>
      </c>
      <c r="AD22" s="128">
        <v>2.5</v>
      </c>
      <c r="AE22" s="126" t="s">
        <v>1818</v>
      </c>
      <c r="AF22" s="159">
        <v>2.5</v>
      </c>
      <c r="AG22" s="126" t="s">
        <v>1817</v>
      </c>
      <c r="AH22" s="126">
        <f t="shared" si="6"/>
        <v>22.67</v>
      </c>
      <c r="AI22" s="126">
        <v>22.67</v>
      </c>
      <c r="AJ22" s="179">
        <v>22.77</v>
      </c>
      <c r="AK22" s="126"/>
      <c r="AL22" s="126" t="s">
        <v>1699</v>
      </c>
      <c r="AM22" s="126" t="s">
        <v>1700</v>
      </c>
      <c r="AN22" s="128" t="s">
        <v>176</v>
      </c>
    </row>
    <row r="23" spans="1:40" s="116" customFormat="1" ht="218.4" x14ac:dyDescent="0.25">
      <c r="A23" s="126">
        <v>22</v>
      </c>
      <c r="B23" s="126" t="s">
        <v>1819</v>
      </c>
      <c r="C23" s="126" t="s">
        <v>40</v>
      </c>
      <c r="D23" s="126" t="s">
        <v>1643</v>
      </c>
      <c r="E23" s="126" t="s">
        <v>1820</v>
      </c>
      <c r="F23" s="126">
        <v>13660826723</v>
      </c>
      <c r="G23" s="126" t="s">
        <v>332</v>
      </c>
      <c r="H23" s="126" t="s">
        <v>44</v>
      </c>
      <c r="I23" s="126" t="s">
        <v>45</v>
      </c>
      <c r="J23" s="127">
        <v>1.05</v>
      </c>
      <c r="K23" s="127" t="s">
        <v>1821</v>
      </c>
      <c r="L23" s="126">
        <v>1.05</v>
      </c>
      <c r="M23" s="126" t="s">
        <v>1821</v>
      </c>
      <c r="N23" s="126">
        <v>1.05</v>
      </c>
      <c r="O23" s="126" t="s">
        <v>1821</v>
      </c>
      <c r="P23" s="127">
        <v>18.46</v>
      </c>
      <c r="Q23" s="127" t="s">
        <v>1822</v>
      </c>
      <c r="R23" s="126">
        <v>18.46</v>
      </c>
      <c r="S23" s="126" t="s">
        <v>1822</v>
      </c>
      <c r="T23" s="126">
        <v>18.46</v>
      </c>
      <c r="U23" s="126" t="s">
        <v>1822</v>
      </c>
      <c r="V23" s="127">
        <v>0.8</v>
      </c>
      <c r="W23" s="127" t="s">
        <v>1823</v>
      </c>
      <c r="X23" s="126">
        <v>0.8</v>
      </c>
      <c r="Y23" s="126" t="s">
        <v>1823</v>
      </c>
      <c r="Z23" s="126">
        <v>0.8</v>
      </c>
      <c r="AA23" s="126" t="s">
        <v>1823</v>
      </c>
      <c r="AB23" s="127">
        <v>2.4</v>
      </c>
      <c r="AC23" s="127" t="s">
        <v>1824</v>
      </c>
      <c r="AD23" s="126">
        <v>2.4</v>
      </c>
      <c r="AE23" s="126" t="s">
        <v>1824</v>
      </c>
      <c r="AF23" s="126">
        <v>2.4</v>
      </c>
      <c r="AG23" s="126" t="s">
        <v>1824</v>
      </c>
      <c r="AH23" s="159">
        <v>22.71</v>
      </c>
      <c r="AI23" s="180">
        <f>N23+T23+Z23+AF23</f>
        <v>22.71</v>
      </c>
      <c r="AJ23" s="177">
        <v>22.71</v>
      </c>
      <c r="AK23" s="126"/>
      <c r="AL23" s="126" t="s">
        <v>1653</v>
      </c>
      <c r="AM23" s="126" t="s">
        <v>1654</v>
      </c>
      <c r="AN23" s="128" t="s">
        <v>176</v>
      </c>
    </row>
    <row r="24" spans="1:40" s="116" customFormat="1" ht="265.2" x14ac:dyDescent="0.25">
      <c r="A24" s="126">
        <v>23</v>
      </c>
      <c r="B24" s="129" t="s">
        <v>1825</v>
      </c>
      <c r="C24" s="129" t="s">
        <v>40</v>
      </c>
      <c r="D24" s="129" t="s">
        <v>1689</v>
      </c>
      <c r="E24" s="129" t="s">
        <v>1826</v>
      </c>
      <c r="F24" s="129" t="s">
        <v>1827</v>
      </c>
      <c r="G24" s="129" t="s">
        <v>112</v>
      </c>
      <c r="H24" s="129" t="s">
        <v>44</v>
      </c>
      <c r="I24" s="129" t="s">
        <v>45</v>
      </c>
      <c r="J24" s="129">
        <v>0.85</v>
      </c>
      <c r="K24" s="129" t="s">
        <v>1828</v>
      </c>
      <c r="L24" s="146">
        <v>0.85</v>
      </c>
      <c r="M24" s="129" t="s">
        <v>1828</v>
      </c>
      <c r="N24" s="129">
        <v>0.85</v>
      </c>
      <c r="O24" s="129" t="s">
        <v>1828</v>
      </c>
      <c r="P24" s="129">
        <v>18.239999999999998</v>
      </c>
      <c r="Q24" s="129" t="s">
        <v>1829</v>
      </c>
      <c r="R24" s="146">
        <v>18.239999999999998</v>
      </c>
      <c r="S24" s="129" t="s">
        <v>1829</v>
      </c>
      <c r="T24" s="129">
        <v>18.239999999999998</v>
      </c>
      <c r="U24" s="129" t="s">
        <v>1829</v>
      </c>
      <c r="V24" s="129">
        <v>0.6</v>
      </c>
      <c r="W24" s="129" t="s">
        <v>1830</v>
      </c>
      <c r="X24" s="146">
        <v>0.6</v>
      </c>
      <c r="Y24" s="129" t="s">
        <v>1830</v>
      </c>
      <c r="Z24" s="129">
        <v>0.6</v>
      </c>
      <c r="AA24" s="129" t="s">
        <v>1830</v>
      </c>
      <c r="AB24" s="126">
        <v>3.2</v>
      </c>
      <c r="AC24" s="126" t="s">
        <v>1831</v>
      </c>
      <c r="AD24" s="128">
        <v>3.2</v>
      </c>
      <c r="AE24" s="126" t="s">
        <v>1831</v>
      </c>
      <c r="AF24" s="159">
        <v>2.7</v>
      </c>
      <c r="AG24" s="159" t="s">
        <v>1832</v>
      </c>
      <c r="AH24" s="126">
        <f>AB24+V24+P24+J24</f>
        <v>22.89</v>
      </c>
      <c r="AI24" s="126">
        <f>AD24+X24+R24+L24</f>
        <v>22.89</v>
      </c>
      <c r="AJ24" s="179">
        <f>AF24+Z24+T24+N24</f>
        <v>22.39</v>
      </c>
      <c r="AK24" s="126"/>
      <c r="AL24" s="126" t="s">
        <v>1699</v>
      </c>
      <c r="AM24" s="126" t="s">
        <v>1700</v>
      </c>
      <c r="AN24" s="128" t="s">
        <v>176</v>
      </c>
    </row>
    <row r="25" spans="1:40" s="116" customFormat="1" ht="140.4" x14ac:dyDescent="0.25">
      <c r="A25" s="126">
        <v>24</v>
      </c>
      <c r="B25" s="127">
        <v>20222145018</v>
      </c>
      <c r="C25" s="127" t="s">
        <v>40</v>
      </c>
      <c r="D25" s="127" t="s">
        <v>1666</v>
      </c>
      <c r="E25" s="127" t="s">
        <v>1833</v>
      </c>
      <c r="F25" s="127">
        <v>19127371896</v>
      </c>
      <c r="G25" s="127" t="s">
        <v>271</v>
      </c>
      <c r="H25" s="127" t="s">
        <v>44</v>
      </c>
      <c r="I25" s="127" t="s">
        <v>45</v>
      </c>
      <c r="J25" s="127">
        <v>3.25</v>
      </c>
      <c r="K25" s="148" t="s">
        <v>1834</v>
      </c>
      <c r="L25" s="126">
        <v>3.05</v>
      </c>
      <c r="M25" s="126" t="s">
        <v>1835</v>
      </c>
      <c r="N25" s="126">
        <v>2.85</v>
      </c>
      <c r="O25" s="148" t="s">
        <v>1836</v>
      </c>
      <c r="P25" s="127">
        <v>17.54</v>
      </c>
      <c r="Q25" s="127" t="s">
        <v>1182</v>
      </c>
      <c r="R25" s="126">
        <v>17.54</v>
      </c>
      <c r="S25" s="128" t="s">
        <v>1835</v>
      </c>
      <c r="T25" s="126">
        <v>17.54</v>
      </c>
      <c r="U25" s="126"/>
      <c r="V25" s="127">
        <v>1.2</v>
      </c>
      <c r="W25" s="127" t="s">
        <v>1837</v>
      </c>
      <c r="X25" s="126">
        <v>0.8</v>
      </c>
      <c r="Y25" s="128" t="s">
        <v>1835</v>
      </c>
      <c r="Z25" s="126">
        <v>0.6</v>
      </c>
      <c r="AA25" s="126" t="s">
        <v>1838</v>
      </c>
      <c r="AB25" s="126"/>
      <c r="AC25" s="126"/>
      <c r="AD25" s="126"/>
      <c r="AE25" s="127">
        <v>1.4</v>
      </c>
      <c r="AF25" s="127" t="s">
        <v>1839</v>
      </c>
      <c r="AG25" s="127">
        <v>1.4</v>
      </c>
      <c r="AH25" s="181">
        <f>AD25+V25+P25+J25</f>
        <v>21.99</v>
      </c>
      <c r="AI25" s="182">
        <v>23.39</v>
      </c>
      <c r="AJ25" s="177">
        <f>N25+T25+Z25+AG25</f>
        <v>22.39</v>
      </c>
      <c r="AK25" s="126" t="s">
        <v>1840</v>
      </c>
      <c r="AL25" s="126" t="s">
        <v>1676</v>
      </c>
      <c r="AM25" s="126" t="s">
        <v>1677</v>
      </c>
      <c r="AN25" s="128" t="s">
        <v>176</v>
      </c>
    </row>
    <row r="26" spans="1:40" s="116" customFormat="1" ht="249.6" x14ac:dyDescent="0.25">
      <c r="A26" s="126">
        <v>25</v>
      </c>
      <c r="B26" s="128">
        <v>20222145050</v>
      </c>
      <c r="C26" s="126" t="s">
        <v>40</v>
      </c>
      <c r="D26" s="128" t="s">
        <v>1759</v>
      </c>
      <c r="E26" s="126" t="s">
        <v>1841</v>
      </c>
      <c r="F26" s="126">
        <v>18664397191</v>
      </c>
      <c r="G26" s="126" t="s">
        <v>865</v>
      </c>
      <c r="H26" s="126" t="s">
        <v>44</v>
      </c>
      <c r="I26" s="126" t="s">
        <v>45</v>
      </c>
      <c r="J26" s="126">
        <v>1.1499999999999999</v>
      </c>
      <c r="K26" s="126" t="s">
        <v>1842</v>
      </c>
      <c r="L26" s="126">
        <v>1.1499999999999999</v>
      </c>
      <c r="M26" s="126" t="s">
        <v>1842</v>
      </c>
      <c r="N26" s="126">
        <v>1.1499999999999999</v>
      </c>
      <c r="O26" s="126" t="s">
        <v>1842</v>
      </c>
      <c r="P26" s="126">
        <v>18.37</v>
      </c>
      <c r="Q26" s="126" t="s">
        <v>1843</v>
      </c>
      <c r="R26" s="126">
        <v>18.37</v>
      </c>
      <c r="S26" s="126" t="s">
        <v>1843</v>
      </c>
      <c r="T26" s="126">
        <v>18.37</v>
      </c>
      <c r="U26" s="126"/>
      <c r="V26" s="126" t="s">
        <v>1844</v>
      </c>
      <c r="W26" s="145" t="s">
        <v>1845</v>
      </c>
      <c r="X26" s="126">
        <v>2</v>
      </c>
      <c r="Y26" s="145" t="s">
        <v>1846</v>
      </c>
      <c r="Z26" s="126">
        <v>2</v>
      </c>
      <c r="AA26" s="145" t="s">
        <v>1846</v>
      </c>
      <c r="AB26" s="126">
        <v>0.9</v>
      </c>
      <c r="AC26" s="126" t="s">
        <v>1847</v>
      </c>
      <c r="AD26" s="126">
        <v>0.9</v>
      </c>
      <c r="AE26" s="126" t="s">
        <v>1847</v>
      </c>
      <c r="AF26" s="126">
        <v>0.9</v>
      </c>
      <c r="AG26" s="126">
        <v>0.8</v>
      </c>
      <c r="AH26" s="126">
        <v>22.42</v>
      </c>
      <c r="AI26" s="126">
        <v>22.32</v>
      </c>
      <c r="AJ26" s="177">
        <v>22.32</v>
      </c>
      <c r="AK26" s="126" t="s">
        <v>1848</v>
      </c>
      <c r="AL26" s="145" t="s">
        <v>1771</v>
      </c>
      <c r="AM26" s="178" t="s">
        <v>1772</v>
      </c>
      <c r="AN26" s="128" t="s">
        <v>176</v>
      </c>
    </row>
    <row r="27" spans="1:40" s="116" customFormat="1" ht="62.4" x14ac:dyDescent="0.25">
      <c r="A27" s="126">
        <v>26</v>
      </c>
      <c r="B27" s="126">
        <v>20222145012</v>
      </c>
      <c r="C27" s="126" t="s">
        <v>40</v>
      </c>
      <c r="D27" s="126" t="s">
        <v>1678</v>
      </c>
      <c r="E27" s="126" t="s">
        <v>1849</v>
      </c>
      <c r="F27" s="126">
        <v>13686549082</v>
      </c>
      <c r="G27" s="126" t="s">
        <v>426</v>
      </c>
      <c r="H27" s="126" t="s">
        <v>44</v>
      </c>
      <c r="I27" s="126" t="s">
        <v>45</v>
      </c>
      <c r="J27" s="126" t="s">
        <v>1850</v>
      </c>
      <c r="K27" s="126" t="s">
        <v>1851</v>
      </c>
      <c r="L27" s="126" t="s">
        <v>1850</v>
      </c>
      <c r="M27" s="126" t="s">
        <v>1851</v>
      </c>
      <c r="N27" s="126">
        <v>3.25</v>
      </c>
      <c r="O27" s="126" t="s">
        <v>1851</v>
      </c>
      <c r="P27" s="126" t="s">
        <v>1852</v>
      </c>
      <c r="Q27" s="126" t="s">
        <v>1853</v>
      </c>
      <c r="R27" s="126" t="s">
        <v>1852</v>
      </c>
      <c r="S27" s="126" t="s">
        <v>1853</v>
      </c>
      <c r="T27" s="126">
        <v>18.3</v>
      </c>
      <c r="U27" s="126" t="s">
        <v>1853</v>
      </c>
      <c r="V27" s="126" t="s">
        <v>199</v>
      </c>
      <c r="W27" s="126" t="s">
        <v>1854</v>
      </c>
      <c r="X27" s="126" t="s">
        <v>199</v>
      </c>
      <c r="Y27" s="126" t="s">
        <v>1854</v>
      </c>
      <c r="Z27" s="126">
        <v>0.2</v>
      </c>
      <c r="AA27" s="126" t="s">
        <v>1854</v>
      </c>
      <c r="AB27" s="126" t="s">
        <v>1855</v>
      </c>
      <c r="AC27" s="126" t="s">
        <v>1856</v>
      </c>
      <c r="AD27" s="126" t="s">
        <v>1855</v>
      </c>
      <c r="AE27" s="126" t="s">
        <v>1856</v>
      </c>
      <c r="AF27" s="126">
        <v>0.4</v>
      </c>
      <c r="AG27" s="126" t="s">
        <v>1857</v>
      </c>
      <c r="AH27" s="126">
        <v>22.15</v>
      </c>
      <c r="AI27" s="126">
        <v>22.15</v>
      </c>
      <c r="AJ27" s="177">
        <v>22.15</v>
      </c>
      <c r="AK27" s="126" t="s">
        <v>1858</v>
      </c>
      <c r="AL27" s="126" t="s">
        <v>1686</v>
      </c>
      <c r="AM27" s="126" t="s">
        <v>1687</v>
      </c>
      <c r="AN27" s="128" t="s">
        <v>176</v>
      </c>
    </row>
    <row r="28" spans="1:40" s="116" customFormat="1" ht="144" x14ac:dyDescent="0.25">
      <c r="A28" s="126">
        <v>27</v>
      </c>
      <c r="B28" s="129" t="s">
        <v>1859</v>
      </c>
      <c r="C28" s="129" t="s">
        <v>40</v>
      </c>
      <c r="D28" s="129" t="s">
        <v>1689</v>
      </c>
      <c r="E28" s="129" t="s">
        <v>1860</v>
      </c>
      <c r="F28" s="129">
        <v>19874449040</v>
      </c>
      <c r="G28" s="129" t="s">
        <v>667</v>
      </c>
      <c r="H28" s="129" t="s">
        <v>44</v>
      </c>
      <c r="I28" s="129" t="s">
        <v>45</v>
      </c>
      <c r="J28" s="129">
        <v>1.35</v>
      </c>
      <c r="K28" s="129" t="s">
        <v>1861</v>
      </c>
      <c r="L28" s="146">
        <v>1.35</v>
      </c>
      <c r="M28" s="129" t="s">
        <v>1861</v>
      </c>
      <c r="N28" s="129">
        <v>1.35</v>
      </c>
      <c r="O28" s="129" t="s">
        <v>1861</v>
      </c>
      <c r="P28" s="129">
        <v>18.329999999999998</v>
      </c>
      <c r="Q28" s="129" t="s">
        <v>1862</v>
      </c>
      <c r="R28" s="146">
        <v>18.329999999999998</v>
      </c>
      <c r="S28" s="129" t="s">
        <v>1862</v>
      </c>
      <c r="T28" s="129">
        <v>18.329999999999998</v>
      </c>
      <c r="U28" s="129" t="s">
        <v>1862</v>
      </c>
      <c r="V28" s="129">
        <v>1.2</v>
      </c>
      <c r="W28" s="129" t="s">
        <v>1863</v>
      </c>
      <c r="X28" s="146">
        <v>1.2</v>
      </c>
      <c r="Y28" s="129" t="s">
        <v>1863</v>
      </c>
      <c r="Z28" s="129">
        <v>1.2</v>
      </c>
      <c r="AA28" s="129" t="s">
        <v>1863</v>
      </c>
      <c r="AB28" s="126">
        <v>1.2</v>
      </c>
      <c r="AC28" s="126" t="s">
        <v>1864</v>
      </c>
      <c r="AD28" s="128">
        <v>1.2</v>
      </c>
      <c r="AE28" s="126" t="s">
        <v>1865</v>
      </c>
      <c r="AF28" s="159">
        <v>0.8</v>
      </c>
      <c r="AG28" s="126" t="s">
        <v>1866</v>
      </c>
      <c r="AH28" s="126">
        <f t="shared" ref="AH28:AH31" si="7">AB28+V28+P28+J28</f>
        <v>22.08</v>
      </c>
      <c r="AI28" s="126">
        <v>21.68</v>
      </c>
      <c r="AJ28" s="179">
        <v>21.88</v>
      </c>
      <c r="AK28" s="126"/>
      <c r="AL28" s="126" t="s">
        <v>1699</v>
      </c>
      <c r="AM28" s="126" t="s">
        <v>1700</v>
      </c>
      <c r="AN28" s="128" t="s">
        <v>176</v>
      </c>
    </row>
    <row r="29" spans="1:40" s="116" customFormat="1" ht="249.6" x14ac:dyDescent="0.25">
      <c r="A29" s="126">
        <v>28</v>
      </c>
      <c r="B29" s="126">
        <v>20222145016</v>
      </c>
      <c r="C29" s="126" t="s">
        <v>40</v>
      </c>
      <c r="D29" s="126" t="s">
        <v>1655</v>
      </c>
      <c r="E29" s="126" t="s">
        <v>1867</v>
      </c>
      <c r="F29" s="126">
        <v>19927536127</v>
      </c>
      <c r="G29" s="126" t="s">
        <v>921</v>
      </c>
      <c r="H29" s="126" t="s">
        <v>44</v>
      </c>
      <c r="I29" s="126" t="s">
        <v>45</v>
      </c>
      <c r="J29" s="128">
        <v>1.05</v>
      </c>
      <c r="K29" s="145" t="s">
        <v>1868</v>
      </c>
      <c r="L29" s="126">
        <v>1.05</v>
      </c>
      <c r="M29" s="145" t="s">
        <v>1868</v>
      </c>
      <c r="N29" s="126">
        <v>1.05</v>
      </c>
      <c r="O29" s="145" t="s">
        <v>1868</v>
      </c>
      <c r="P29" s="128">
        <v>18.079999999999998</v>
      </c>
      <c r="Q29" s="145" t="s">
        <v>1869</v>
      </c>
      <c r="R29" s="126">
        <v>18.079999999999998</v>
      </c>
      <c r="S29" s="145" t="s">
        <v>1869</v>
      </c>
      <c r="T29" s="126">
        <v>18.079999999999998</v>
      </c>
      <c r="U29" s="145" t="s">
        <v>1869</v>
      </c>
      <c r="V29" s="128">
        <v>1</v>
      </c>
      <c r="W29" s="126" t="s">
        <v>1870</v>
      </c>
      <c r="X29" s="126">
        <v>1</v>
      </c>
      <c r="Y29" s="126" t="s">
        <v>1870</v>
      </c>
      <c r="Z29" s="126">
        <v>1</v>
      </c>
      <c r="AA29" s="126" t="s">
        <v>1870</v>
      </c>
      <c r="AB29" s="128">
        <v>2</v>
      </c>
      <c r="AC29" s="126" t="s">
        <v>1871</v>
      </c>
      <c r="AD29" s="126">
        <v>1.7</v>
      </c>
      <c r="AE29" s="126" t="s">
        <v>1872</v>
      </c>
      <c r="AF29" s="126">
        <v>1.7</v>
      </c>
      <c r="AG29" s="126" t="s">
        <v>1872</v>
      </c>
      <c r="AH29" s="126">
        <v>21.83</v>
      </c>
      <c r="AI29" s="126">
        <v>21.83</v>
      </c>
      <c r="AJ29" s="177">
        <v>21.83</v>
      </c>
      <c r="AK29" s="126"/>
      <c r="AL29" s="126" t="s">
        <v>1664</v>
      </c>
      <c r="AM29" s="126" t="s">
        <v>1665</v>
      </c>
      <c r="AN29" s="128" t="s">
        <v>176</v>
      </c>
    </row>
    <row r="30" spans="1:40" s="116" customFormat="1" ht="172.8" x14ac:dyDescent="0.25">
      <c r="A30" s="126">
        <v>29</v>
      </c>
      <c r="B30" s="129" t="s">
        <v>1873</v>
      </c>
      <c r="C30" s="129" t="s">
        <v>40</v>
      </c>
      <c r="D30" s="129" t="s">
        <v>1689</v>
      </c>
      <c r="E30" s="129" t="s">
        <v>1874</v>
      </c>
      <c r="F30" s="129" t="s">
        <v>1875</v>
      </c>
      <c r="G30" s="129" t="s">
        <v>112</v>
      </c>
      <c r="H30" s="129" t="s">
        <v>44</v>
      </c>
      <c r="I30" s="129" t="s">
        <v>45</v>
      </c>
      <c r="J30" s="129">
        <v>2.65</v>
      </c>
      <c r="K30" s="129" t="s">
        <v>1876</v>
      </c>
      <c r="L30" s="146">
        <v>2.65</v>
      </c>
      <c r="M30" s="129" t="s">
        <v>1876</v>
      </c>
      <c r="N30" s="129">
        <v>2.65</v>
      </c>
      <c r="O30" s="129" t="s">
        <v>1876</v>
      </c>
      <c r="P30" s="129">
        <v>18.02</v>
      </c>
      <c r="Q30" s="129" t="s">
        <v>1877</v>
      </c>
      <c r="R30" s="146">
        <v>18.02</v>
      </c>
      <c r="S30" s="129" t="s">
        <v>1877</v>
      </c>
      <c r="T30" s="129">
        <v>18.02</v>
      </c>
      <c r="U30" s="129" t="s">
        <v>1877</v>
      </c>
      <c r="V30" s="129">
        <v>0.8</v>
      </c>
      <c r="W30" s="129" t="s">
        <v>1878</v>
      </c>
      <c r="X30" s="146">
        <v>0.8</v>
      </c>
      <c r="Y30" s="129" t="s">
        <v>1878</v>
      </c>
      <c r="Z30" s="129">
        <v>0.8</v>
      </c>
      <c r="AA30" s="129" t="s">
        <v>1878</v>
      </c>
      <c r="AB30" s="126">
        <v>0.2</v>
      </c>
      <c r="AC30" s="126" t="s">
        <v>1879</v>
      </c>
      <c r="AD30" s="128">
        <v>0.2</v>
      </c>
      <c r="AE30" s="128" t="s">
        <v>1879</v>
      </c>
      <c r="AF30" s="159">
        <v>0.2</v>
      </c>
      <c r="AG30" s="126" t="s">
        <v>1880</v>
      </c>
      <c r="AH30" s="126">
        <f t="shared" si="7"/>
        <v>21.669999999999998</v>
      </c>
      <c r="AI30" s="126">
        <v>21.67</v>
      </c>
      <c r="AJ30" s="179">
        <v>21.77</v>
      </c>
      <c r="AK30" s="126"/>
      <c r="AL30" s="126" t="s">
        <v>1699</v>
      </c>
      <c r="AM30" s="126" t="s">
        <v>1700</v>
      </c>
      <c r="AN30" s="128" t="s">
        <v>176</v>
      </c>
    </row>
    <row r="31" spans="1:40" s="116" customFormat="1" ht="187.2" x14ac:dyDescent="0.25">
      <c r="A31" s="126">
        <v>30</v>
      </c>
      <c r="B31" s="129" t="s">
        <v>1881</v>
      </c>
      <c r="C31" s="129" t="s">
        <v>40</v>
      </c>
      <c r="D31" s="129" t="s">
        <v>1689</v>
      </c>
      <c r="E31" s="129" t="s">
        <v>1882</v>
      </c>
      <c r="F31" s="129" t="s">
        <v>1883</v>
      </c>
      <c r="G31" s="129" t="s">
        <v>1002</v>
      </c>
      <c r="H31" s="129" t="s">
        <v>44</v>
      </c>
      <c r="I31" s="129" t="s">
        <v>45</v>
      </c>
      <c r="J31" s="129">
        <v>1.05</v>
      </c>
      <c r="K31" s="129" t="s">
        <v>1884</v>
      </c>
      <c r="L31" s="146">
        <v>1.05</v>
      </c>
      <c r="M31" s="129" t="s">
        <v>1884</v>
      </c>
      <c r="N31" s="129">
        <v>1.05</v>
      </c>
      <c r="O31" s="129" t="s">
        <v>1884</v>
      </c>
      <c r="P31" s="129">
        <v>18.059999999999999</v>
      </c>
      <c r="Q31" s="129" t="s">
        <v>1885</v>
      </c>
      <c r="R31" s="146">
        <v>18.059999999999999</v>
      </c>
      <c r="S31" s="129" t="s">
        <v>1885</v>
      </c>
      <c r="T31" s="129">
        <v>18.059999999999999</v>
      </c>
      <c r="U31" s="129" t="s">
        <v>1885</v>
      </c>
      <c r="V31" s="129">
        <v>1.2</v>
      </c>
      <c r="W31" s="129" t="s">
        <v>1886</v>
      </c>
      <c r="X31" s="146">
        <v>1.2</v>
      </c>
      <c r="Y31" s="129" t="s">
        <v>1886</v>
      </c>
      <c r="Z31" s="129">
        <v>1.2</v>
      </c>
      <c r="AA31" s="129" t="s">
        <v>1886</v>
      </c>
      <c r="AB31" s="126">
        <v>1.5</v>
      </c>
      <c r="AC31" s="126" t="s">
        <v>1887</v>
      </c>
      <c r="AD31" s="128">
        <v>1.5</v>
      </c>
      <c r="AE31" s="126" t="s">
        <v>1888</v>
      </c>
      <c r="AF31" s="159">
        <v>1.1000000000000001</v>
      </c>
      <c r="AG31" s="126" t="s">
        <v>1889</v>
      </c>
      <c r="AH31" s="126">
        <f t="shared" si="7"/>
        <v>21.81</v>
      </c>
      <c r="AI31" s="126">
        <v>21.41</v>
      </c>
      <c r="AJ31" s="179">
        <v>21.61</v>
      </c>
      <c r="AK31" s="126"/>
      <c r="AL31" s="126" t="s">
        <v>1699</v>
      </c>
      <c r="AM31" s="126" t="s">
        <v>1700</v>
      </c>
      <c r="AN31" s="128" t="s">
        <v>176</v>
      </c>
    </row>
    <row r="32" spans="1:40" s="116" customFormat="1" ht="171.6" x14ac:dyDescent="0.25">
      <c r="A32" s="126">
        <v>31</v>
      </c>
      <c r="B32" s="126">
        <v>20222145039</v>
      </c>
      <c r="C32" s="126" t="s">
        <v>40</v>
      </c>
      <c r="D32" s="126" t="s">
        <v>1730</v>
      </c>
      <c r="E32" s="126" t="s">
        <v>1890</v>
      </c>
      <c r="F32" s="126">
        <v>13265500752</v>
      </c>
      <c r="G32" s="126" t="s">
        <v>299</v>
      </c>
      <c r="H32" s="126" t="s">
        <v>44</v>
      </c>
      <c r="I32" s="126" t="s">
        <v>45</v>
      </c>
      <c r="J32" s="126">
        <v>1.25</v>
      </c>
      <c r="K32" s="126" t="s">
        <v>1891</v>
      </c>
      <c r="L32" s="127">
        <v>1.25</v>
      </c>
      <c r="M32" s="126"/>
      <c r="N32" s="126">
        <v>1.25</v>
      </c>
      <c r="O32" s="126" t="s">
        <v>1891</v>
      </c>
      <c r="P32" s="126">
        <v>18.55</v>
      </c>
      <c r="Q32" s="145" t="s">
        <v>1892</v>
      </c>
      <c r="R32" s="126">
        <v>18.55</v>
      </c>
      <c r="S32" s="126"/>
      <c r="T32" s="126">
        <v>18.55</v>
      </c>
      <c r="U32" s="145" t="s">
        <v>1892</v>
      </c>
      <c r="V32" s="126">
        <v>0.8</v>
      </c>
      <c r="W32" s="145" t="s">
        <v>1893</v>
      </c>
      <c r="X32" s="145">
        <v>0.8</v>
      </c>
      <c r="Y32" s="126"/>
      <c r="Z32" s="126">
        <v>0.8</v>
      </c>
      <c r="AA32" s="126" t="s">
        <v>1894</v>
      </c>
      <c r="AB32" s="126">
        <v>1</v>
      </c>
      <c r="AC32" s="126" t="s">
        <v>1893</v>
      </c>
      <c r="AD32" s="126">
        <v>1</v>
      </c>
      <c r="AE32" s="126"/>
      <c r="AF32" s="127">
        <v>1</v>
      </c>
      <c r="AG32" s="126" t="s">
        <v>1893</v>
      </c>
      <c r="AH32" s="126">
        <v>21.6</v>
      </c>
      <c r="AI32" s="126">
        <f>AF32+Z32+T32+N32</f>
        <v>21.6</v>
      </c>
      <c r="AJ32" s="177">
        <v>21.6</v>
      </c>
      <c r="AK32" s="126"/>
      <c r="AL32" s="129" t="s">
        <v>1741</v>
      </c>
      <c r="AM32" s="126" t="s">
        <v>1676</v>
      </c>
      <c r="AN32" s="128" t="s">
        <v>176</v>
      </c>
    </row>
    <row r="33" spans="1:40" s="116" customFormat="1" ht="129.6" x14ac:dyDescent="0.25">
      <c r="A33" s="126">
        <v>32</v>
      </c>
      <c r="B33" s="129" t="s">
        <v>1895</v>
      </c>
      <c r="C33" s="129" t="s">
        <v>40</v>
      </c>
      <c r="D33" s="129" t="s">
        <v>1689</v>
      </c>
      <c r="E33" s="129" t="s">
        <v>1896</v>
      </c>
      <c r="F33" s="129" t="s">
        <v>1897</v>
      </c>
      <c r="G33" s="129" t="s">
        <v>72</v>
      </c>
      <c r="H33" s="129" t="s">
        <v>44</v>
      </c>
      <c r="I33" s="129" t="s">
        <v>45</v>
      </c>
      <c r="J33" s="129">
        <v>2.4500000000000002</v>
      </c>
      <c r="K33" s="129">
        <v>0</v>
      </c>
      <c r="L33" s="149">
        <v>2.4500000000000002</v>
      </c>
      <c r="M33" s="149">
        <v>0</v>
      </c>
      <c r="N33" s="129">
        <v>2.4500000000000002</v>
      </c>
      <c r="O33" s="129">
        <v>0</v>
      </c>
      <c r="P33" s="129" t="s">
        <v>1898</v>
      </c>
      <c r="Q33" s="129" t="s">
        <v>1899</v>
      </c>
      <c r="R33" s="149" t="s">
        <v>1898</v>
      </c>
      <c r="S33" s="157" t="s">
        <v>1899</v>
      </c>
      <c r="T33" s="129">
        <v>18.239999999999998</v>
      </c>
      <c r="U33" s="129" t="s">
        <v>1899</v>
      </c>
      <c r="V33" s="127">
        <v>0.2</v>
      </c>
      <c r="W33" s="127" t="s">
        <v>1508</v>
      </c>
      <c r="X33" s="158">
        <v>0.2</v>
      </c>
      <c r="Y33" s="158" t="s">
        <v>1508</v>
      </c>
      <c r="Z33" s="127">
        <v>0.2</v>
      </c>
      <c r="AA33" s="127" t="s">
        <v>1508</v>
      </c>
      <c r="AB33" s="126">
        <v>0.4</v>
      </c>
      <c r="AC33" s="126" t="s">
        <v>1900</v>
      </c>
      <c r="AD33" s="158">
        <v>0.4</v>
      </c>
      <c r="AE33" s="158" t="s">
        <v>1901</v>
      </c>
      <c r="AF33" s="159">
        <v>0.2</v>
      </c>
      <c r="AG33" s="126" t="s">
        <v>1900</v>
      </c>
      <c r="AH33" s="126">
        <f>0.4+0.2+18.24+2.45</f>
        <v>21.29</v>
      </c>
      <c r="AI33" s="126">
        <v>21.09</v>
      </c>
      <c r="AJ33" s="179">
        <v>21.39</v>
      </c>
      <c r="AK33" s="126"/>
      <c r="AL33" s="126" t="s">
        <v>1699</v>
      </c>
      <c r="AM33" s="126" t="s">
        <v>1700</v>
      </c>
      <c r="AN33" s="128" t="s">
        <v>176</v>
      </c>
    </row>
    <row r="34" spans="1:40" s="116" customFormat="1" ht="218.4" x14ac:dyDescent="0.25">
      <c r="A34" s="126">
        <v>33</v>
      </c>
      <c r="B34" s="128">
        <v>20222145027</v>
      </c>
      <c r="C34" s="126" t="s">
        <v>40</v>
      </c>
      <c r="D34" s="128" t="s">
        <v>1759</v>
      </c>
      <c r="E34" s="126" t="s">
        <v>1902</v>
      </c>
      <c r="F34" s="126">
        <v>18216383193</v>
      </c>
      <c r="G34" s="126" t="s">
        <v>178</v>
      </c>
      <c r="H34" s="126" t="s">
        <v>44</v>
      </c>
      <c r="I34" s="126" t="s">
        <v>45</v>
      </c>
      <c r="J34" s="126" t="s">
        <v>1903</v>
      </c>
      <c r="K34" s="126" t="s">
        <v>1904</v>
      </c>
      <c r="L34" s="126">
        <v>3.15</v>
      </c>
      <c r="M34" s="126" t="s">
        <v>1905</v>
      </c>
      <c r="N34" s="126">
        <v>3.15</v>
      </c>
      <c r="O34" s="126" t="s">
        <v>1905</v>
      </c>
      <c r="P34" s="126">
        <v>17.79</v>
      </c>
      <c r="Q34" s="145" t="s">
        <v>1906</v>
      </c>
      <c r="R34" s="126">
        <v>17.79</v>
      </c>
      <c r="S34" s="145" t="s">
        <v>1906</v>
      </c>
      <c r="T34" s="126">
        <v>17.79</v>
      </c>
      <c r="U34" s="126"/>
      <c r="V34" s="126" t="s">
        <v>1907</v>
      </c>
      <c r="W34" s="159" t="s">
        <v>1908</v>
      </c>
      <c r="X34" s="126">
        <v>0.4</v>
      </c>
      <c r="Y34" s="126" t="s">
        <v>1909</v>
      </c>
      <c r="Z34" s="126">
        <v>0.4</v>
      </c>
      <c r="AA34" s="126" t="s">
        <v>1909</v>
      </c>
      <c r="AB34" s="126">
        <v>0</v>
      </c>
      <c r="AC34" s="126" t="s">
        <v>148</v>
      </c>
      <c r="AD34" s="126">
        <v>0</v>
      </c>
      <c r="AE34" s="126" t="s">
        <v>148</v>
      </c>
      <c r="AF34" s="126">
        <v>0</v>
      </c>
      <c r="AG34" s="126">
        <v>0</v>
      </c>
      <c r="AH34" s="126">
        <v>21.34</v>
      </c>
      <c r="AI34" s="126">
        <v>21.34</v>
      </c>
      <c r="AJ34" s="177">
        <v>21.34</v>
      </c>
      <c r="AK34" s="126" t="s">
        <v>1910</v>
      </c>
      <c r="AL34" s="145" t="s">
        <v>1771</v>
      </c>
      <c r="AM34" s="128" t="s">
        <v>1772</v>
      </c>
      <c r="AN34" s="128" t="s">
        <v>176</v>
      </c>
    </row>
    <row r="35" spans="1:40" s="116" customFormat="1" ht="156" x14ac:dyDescent="0.25">
      <c r="A35" s="126">
        <v>34</v>
      </c>
      <c r="B35" s="127">
        <v>20222145052</v>
      </c>
      <c r="C35" s="127" t="s">
        <v>40</v>
      </c>
      <c r="D35" s="127" t="s">
        <v>1634</v>
      </c>
      <c r="E35" s="127" t="s">
        <v>1911</v>
      </c>
      <c r="F35" s="127" t="s">
        <v>1912</v>
      </c>
      <c r="G35" s="127" t="s">
        <v>585</v>
      </c>
      <c r="H35" s="127" t="s">
        <v>44</v>
      </c>
      <c r="I35" s="127" t="s">
        <v>45</v>
      </c>
      <c r="J35" s="127">
        <v>0.85</v>
      </c>
      <c r="K35" s="127" t="s">
        <v>1913</v>
      </c>
      <c r="L35" s="144"/>
      <c r="M35" s="144"/>
      <c r="N35" s="127">
        <v>0.85</v>
      </c>
      <c r="O35" s="127" t="s">
        <v>1913</v>
      </c>
      <c r="P35" s="126">
        <v>18.29</v>
      </c>
      <c r="Q35" s="156" t="s">
        <v>1914</v>
      </c>
      <c r="R35" s="144"/>
      <c r="S35" s="144"/>
      <c r="T35" s="126">
        <v>18.29</v>
      </c>
      <c r="U35" s="156" t="s">
        <v>1914</v>
      </c>
      <c r="V35" s="126">
        <v>0.8</v>
      </c>
      <c r="W35" s="156" t="s">
        <v>1915</v>
      </c>
      <c r="X35" s="144"/>
      <c r="Y35" s="144"/>
      <c r="Z35" s="126">
        <v>0.8</v>
      </c>
      <c r="AA35" s="156" t="s">
        <v>1915</v>
      </c>
      <c r="AB35" s="126">
        <v>1.75</v>
      </c>
      <c r="AC35" s="156" t="s">
        <v>1916</v>
      </c>
      <c r="AD35" s="144"/>
      <c r="AE35" s="144"/>
      <c r="AF35" s="163">
        <v>1.35</v>
      </c>
      <c r="AG35" s="183" t="s">
        <v>1917</v>
      </c>
      <c r="AH35" s="126">
        <f>AB35+V35+P35+J35</f>
        <v>21.69</v>
      </c>
      <c r="AI35" s="128">
        <f>N35+T35+Z35+AF35</f>
        <v>21.290000000000003</v>
      </c>
      <c r="AJ35" s="177">
        <v>21.29</v>
      </c>
      <c r="AK35" s="144" t="s">
        <v>1918</v>
      </c>
      <c r="AL35" s="126" t="s">
        <v>1640</v>
      </c>
      <c r="AM35" s="126" t="s">
        <v>1641</v>
      </c>
      <c r="AN35" s="128" t="s">
        <v>176</v>
      </c>
    </row>
    <row r="36" spans="1:40" s="116" customFormat="1" ht="218.4" x14ac:dyDescent="0.25">
      <c r="A36" s="126">
        <v>35</v>
      </c>
      <c r="B36" s="128">
        <v>20222145047</v>
      </c>
      <c r="C36" s="126" t="s">
        <v>40</v>
      </c>
      <c r="D36" s="128" t="s">
        <v>1759</v>
      </c>
      <c r="E36" s="126" t="s">
        <v>1919</v>
      </c>
      <c r="F36" s="126">
        <v>13977325970</v>
      </c>
      <c r="G36" s="126" t="s">
        <v>390</v>
      </c>
      <c r="H36" s="126" t="s">
        <v>44</v>
      </c>
      <c r="I36" s="126" t="s">
        <v>45</v>
      </c>
      <c r="J36" s="126">
        <v>0.75</v>
      </c>
      <c r="K36" s="126" t="s">
        <v>1920</v>
      </c>
      <c r="L36" s="126">
        <v>0.75</v>
      </c>
      <c r="M36" s="126" t="s">
        <v>1920</v>
      </c>
      <c r="N36" s="126">
        <v>0.75</v>
      </c>
      <c r="O36" s="126" t="s">
        <v>1920</v>
      </c>
      <c r="P36" s="126">
        <v>17.649999999999999</v>
      </c>
      <c r="Q36" s="126" t="s">
        <v>1921</v>
      </c>
      <c r="R36" s="126">
        <v>17.649999999999999</v>
      </c>
      <c r="S36" s="126" t="s">
        <v>1921</v>
      </c>
      <c r="T36" s="126">
        <v>17.649999999999999</v>
      </c>
      <c r="U36" s="126"/>
      <c r="V36" s="126">
        <v>0.8</v>
      </c>
      <c r="W36" s="126" t="s">
        <v>1922</v>
      </c>
      <c r="X36" s="126">
        <v>0.8</v>
      </c>
      <c r="Y36" s="126" t="s">
        <v>1922</v>
      </c>
      <c r="Z36" s="126">
        <v>0.8</v>
      </c>
      <c r="AA36" s="126" t="s">
        <v>1922</v>
      </c>
      <c r="AB36" s="126">
        <v>2</v>
      </c>
      <c r="AC36" s="126" t="s">
        <v>1923</v>
      </c>
      <c r="AD36" s="126">
        <v>2</v>
      </c>
      <c r="AE36" s="126" t="s">
        <v>1923</v>
      </c>
      <c r="AF36" s="126">
        <v>2</v>
      </c>
      <c r="AG36" s="126">
        <v>2</v>
      </c>
      <c r="AH36" s="126">
        <v>21.2</v>
      </c>
      <c r="AI36" s="126">
        <v>21.2</v>
      </c>
      <c r="AJ36" s="177">
        <f>+AF36+Z36+T36+N36</f>
        <v>21.2</v>
      </c>
      <c r="AK36" s="126" t="s">
        <v>148</v>
      </c>
      <c r="AL36" s="145" t="s">
        <v>1771</v>
      </c>
      <c r="AM36" s="126" t="s">
        <v>1772</v>
      </c>
      <c r="AN36" s="128" t="s">
        <v>176</v>
      </c>
    </row>
    <row r="37" spans="1:40" s="116" customFormat="1" ht="171.6" x14ac:dyDescent="0.25">
      <c r="A37" s="130">
        <v>36</v>
      </c>
      <c r="B37" s="130">
        <v>20222145051</v>
      </c>
      <c r="C37" s="130" t="s">
        <v>40</v>
      </c>
      <c r="D37" s="130" t="s">
        <v>1655</v>
      </c>
      <c r="E37" s="130" t="s">
        <v>1924</v>
      </c>
      <c r="F37" s="130">
        <v>17673901633</v>
      </c>
      <c r="G37" s="130" t="s">
        <v>382</v>
      </c>
      <c r="H37" s="130" t="s">
        <v>44</v>
      </c>
      <c r="I37" s="130" t="s">
        <v>45</v>
      </c>
      <c r="J37" s="130">
        <v>2.25</v>
      </c>
      <c r="K37" s="130" t="s">
        <v>1925</v>
      </c>
      <c r="L37" s="130">
        <v>2.25</v>
      </c>
      <c r="M37" s="130" t="s">
        <v>1925</v>
      </c>
      <c r="N37" s="130">
        <v>2.25</v>
      </c>
      <c r="O37" s="130" t="s">
        <v>1925</v>
      </c>
      <c r="P37" s="130">
        <v>17.87</v>
      </c>
      <c r="Q37" s="130" t="s">
        <v>1926</v>
      </c>
      <c r="R37" s="130">
        <v>17.87</v>
      </c>
      <c r="S37" s="130" t="s">
        <v>1926</v>
      </c>
      <c r="T37" s="130">
        <v>17.87</v>
      </c>
      <c r="U37" s="130" t="s">
        <v>1926</v>
      </c>
      <c r="V37" s="130">
        <v>0.4</v>
      </c>
      <c r="W37" s="160" t="s">
        <v>1927</v>
      </c>
      <c r="X37" s="160">
        <v>0.4</v>
      </c>
      <c r="Y37" s="160" t="s">
        <v>1927</v>
      </c>
      <c r="Z37" s="160">
        <v>0.4</v>
      </c>
      <c r="AA37" s="160" t="s">
        <v>1927</v>
      </c>
      <c r="AB37" s="160">
        <v>0.2</v>
      </c>
      <c r="AC37" s="160" t="s">
        <v>1928</v>
      </c>
      <c r="AD37" s="160">
        <v>0.2</v>
      </c>
      <c r="AE37" s="160" t="s">
        <v>1928</v>
      </c>
      <c r="AF37" s="160">
        <v>0.2</v>
      </c>
      <c r="AG37" s="160" t="s">
        <v>1928</v>
      </c>
      <c r="AH37" s="130">
        <v>20.72</v>
      </c>
      <c r="AI37" s="130">
        <v>20.72</v>
      </c>
      <c r="AJ37" s="184">
        <v>20.72</v>
      </c>
      <c r="AK37" s="130"/>
      <c r="AL37" s="130" t="s">
        <v>1664</v>
      </c>
      <c r="AM37" s="130" t="s">
        <v>1665</v>
      </c>
      <c r="AN37" s="185" t="s">
        <v>430</v>
      </c>
    </row>
    <row r="38" spans="1:40" s="116" customFormat="1" ht="140.4" x14ac:dyDescent="0.25">
      <c r="A38" s="131">
        <v>37</v>
      </c>
      <c r="B38" s="132">
        <v>20222145003</v>
      </c>
      <c r="C38" s="132" t="s">
        <v>40</v>
      </c>
      <c r="D38" s="132" t="s">
        <v>1666</v>
      </c>
      <c r="E38" s="132" t="s">
        <v>1929</v>
      </c>
      <c r="F38" s="132">
        <v>18161024516</v>
      </c>
      <c r="G38" s="132" t="s">
        <v>529</v>
      </c>
      <c r="H38" s="132" t="s">
        <v>44</v>
      </c>
      <c r="I38" s="132" t="s">
        <v>45</v>
      </c>
      <c r="J38" s="132">
        <v>1.25</v>
      </c>
      <c r="K38" s="132" t="s">
        <v>1930</v>
      </c>
      <c r="L38" s="131">
        <v>1.05</v>
      </c>
      <c r="M38" s="131"/>
      <c r="N38" s="131">
        <v>1.25</v>
      </c>
      <c r="O38" s="131" t="s">
        <v>1931</v>
      </c>
      <c r="P38" s="150">
        <v>18.32</v>
      </c>
      <c r="Q38" s="132" t="s">
        <v>1932</v>
      </c>
      <c r="R38" s="131">
        <v>17.579999999999998</v>
      </c>
      <c r="S38" s="134" t="s">
        <v>1933</v>
      </c>
      <c r="T38" s="131">
        <v>17.579999999999998</v>
      </c>
      <c r="U38" s="131" t="s">
        <v>1932</v>
      </c>
      <c r="V38" s="132">
        <v>0.8</v>
      </c>
      <c r="W38" s="132" t="s">
        <v>1934</v>
      </c>
      <c r="X38" s="131">
        <v>1</v>
      </c>
      <c r="Y38" s="134"/>
      <c r="Z38" s="131">
        <v>1</v>
      </c>
      <c r="AA38" s="131" t="s">
        <v>1935</v>
      </c>
      <c r="AB38" s="131"/>
      <c r="AC38" s="131"/>
      <c r="AD38" s="131">
        <v>1</v>
      </c>
      <c r="AE38" s="132">
        <v>1</v>
      </c>
      <c r="AF38" s="132" t="s">
        <v>1936</v>
      </c>
      <c r="AG38" s="152">
        <v>0.8</v>
      </c>
      <c r="AH38" s="186">
        <f t="shared" ref="AH38:AH40" si="8">AD38+V38+P38+J38</f>
        <v>21.37</v>
      </c>
      <c r="AI38" s="187">
        <v>21.37</v>
      </c>
      <c r="AJ38" s="188">
        <f>N38+T38+Z38+AG38</f>
        <v>20.63</v>
      </c>
      <c r="AK38" s="131" t="s">
        <v>1937</v>
      </c>
      <c r="AL38" s="131" t="s">
        <v>1676</v>
      </c>
      <c r="AM38" s="131" t="s">
        <v>1677</v>
      </c>
      <c r="AN38" s="185" t="s">
        <v>430</v>
      </c>
    </row>
    <row r="39" spans="1:40" s="116" customFormat="1" ht="156" x14ac:dyDescent="0.25">
      <c r="A39" s="131">
        <v>38</v>
      </c>
      <c r="B39" s="132">
        <v>20222145011</v>
      </c>
      <c r="C39" s="132" t="s">
        <v>40</v>
      </c>
      <c r="D39" s="132" t="s">
        <v>1666</v>
      </c>
      <c r="E39" s="132" t="s">
        <v>1938</v>
      </c>
      <c r="F39" s="132"/>
      <c r="G39" s="132" t="s">
        <v>771</v>
      </c>
      <c r="H39" s="132" t="s">
        <v>44</v>
      </c>
      <c r="I39" s="132" t="s">
        <v>45</v>
      </c>
      <c r="J39" s="132">
        <v>0.85</v>
      </c>
      <c r="K39" s="132" t="s">
        <v>1939</v>
      </c>
      <c r="L39" s="131">
        <v>0.85</v>
      </c>
      <c r="M39" s="131"/>
      <c r="N39" s="132">
        <v>0.65</v>
      </c>
      <c r="O39" s="132" t="s">
        <v>1940</v>
      </c>
      <c r="P39" s="150">
        <v>18.18</v>
      </c>
      <c r="Q39" s="132" t="s">
        <v>1941</v>
      </c>
      <c r="R39" s="131">
        <v>18.16</v>
      </c>
      <c r="S39" s="134" t="s">
        <v>1942</v>
      </c>
      <c r="T39" s="150">
        <v>18.18</v>
      </c>
      <c r="U39" s="132" t="s">
        <v>1941</v>
      </c>
      <c r="V39" s="132">
        <v>1.1000000000000001</v>
      </c>
      <c r="W39" s="132" t="s">
        <v>1943</v>
      </c>
      <c r="X39" s="131">
        <v>1.1000000000000001</v>
      </c>
      <c r="Y39" s="134"/>
      <c r="Z39" s="131">
        <v>1</v>
      </c>
      <c r="AA39" s="131" t="s">
        <v>1944</v>
      </c>
      <c r="AB39" s="131"/>
      <c r="AC39" s="131"/>
      <c r="AD39" s="131">
        <v>0.6</v>
      </c>
      <c r="AE39" s="132">
        <v>0.6</v>
      </c>
      <c r="AF39" s="132" t="s">
        <v>1945</v>
      </c>
      <c r="AG39" s="132">
        <v>0.8</v>
      </c>
      <c r="AH39" s="186">
        <f t="shared" si="8"/>
        <v>20.73</v>
      </c>
      <c r="AI39" s="187">
        <v>20.73</v>
      </c>
      <c r="AJ39" s="188">
        <f>N39+T39+Z39+AG39</f>
        <v>20.63</v>
      </c>
      <c r="AK39" s="131" t="s">
        <v>1946</v>
      </c>
      <c r="AL39" s="131" t="s">
        <v>1676</v>
      </c>
      <c r="AM39" s="131" t="s">
        <v>1677</v>
      </c>
      <c r="AN39" s="185" t="s">
        <v>430</v>
      </c>
    </row>
    <row r="40" spans="1:40" s="116" customFormat="1" ht="124.8" x14ac:dyDescent="0.25">
      <c r="A40" s="131">
        <v>39</v>
      </c>
      <c r="B40" s="132">
        <v>20222047005</v>
      </c>
      <c r="C40" s="132" t="s">
        <v>87</v>
      </c>
      <c r="D40" s="132" t="s">
        <v>1666</v>
      </c>
      <c r="E40" s="132" t="s">
        <v>1947</v>
      </c>
      <c r="F40" s="132">
        <v>15761412735</v>
      </c>
      <c r="G40" s="132" t="s">
        <v>90</v>
      </c>
      <c r="H40" s="132" t="s">
        <v>44</v>
      </c>
      <c r="I40" s="132" t="s">
        <v>45</v>
      </c>
      <c r="J40" s="132">
        <v>1.45</v>
      </c>
      <c r="K40" s="132" t="s">
        <v>1948</v>
      </c>
      <c r="L40" s="131">
        <v>1.25</v>
      </c>
      <c r="M40" s="131" t="s">
        <v>1949</v>
      </c>
      <c r="N40" s="131">
        <v>1.05</v>
      </c>
      <c r="O40" s="131" t="s">
        <v>1950</v>
      </c>
      <c r="P40" s="150">
        <v>18.54</v>
      </c>
      <c r="Q40" s="132" t="s">
        <v>1951</v>
      </c>
      <c r="R40" s="131">
        <v>18.54</v>
      </c>
      <c r="S40" s="134"/>
      <c r="T40" s="131">
        <v>18.54</v>
      </c>
      <c r="U40" s="132" t="s">
        <v>1951</v>
      </c>
      <c r="V40" s="132">
        <v>0.4</v>
      </c>
      <c r="W40" s="132" t="s">
        <v>1952</v>
      </c>
      <c r="X40" s="131">
        <v>0.4</v>
      </c>
      <c r="Y40" s="134"/>
      <c r="Z40" s="131">
        <v>0.6</v>
      </c>
      <c r="AA40" s="131" t="s">
        <v>1953</v>
      </c>
      <c r="AB40" s="131"/>
      <c r="AC40" s="131"/>
      <c r="AD40" s="131">
        <v>0.4</v>
      </c>
      <c r="AE40" s="132">
        <v>0.6</v>
      </c>
      <c r="AF40" s="132" t="s">
        <v>1954</v>
      </c>
      <c r="AG40" s="152">
        <v>0.4</v>
      </c>
      <c r="AH40" s="186">
        <f t="shared" si="8"/>
        <v>20.79</v>
      </c>
      <c r="AI40" s="187">
        <v>20.99</v>
      </c>
      <c r="AJ40" s="188">
        <v>20.59</v>
      </c>
      <c r="AK40" s="131" t="s">
        <v>1955</v>
      </c>
      <c r="AL40" s="131" t="s">
        <v>1676</v>
      </c>
      <c r="AM40" s="131" t="s">
        <v>1677</v>
      </c>
      <c r="AN40" s="185" t="s">
        <v>430</v>
      </c>
    </row>
    <row r="41" spans="1:40" s="116" customFormat="1" ht="187.2" x14ac:dyDescent="0.25">
      <c r="A41" s="131">
        <v>40</v>
      </c>
      <c r="B41" s="133" t="s">
        <v>1956</v>
      </c>
      <c r="C41" s="133" t="s">
        <v>40</v>
      </c>
      <c r="D41" s="133" t="s">
        <v>1689</v>
      </c>
      <c r="E41" s="133" t="s">
        <v>1957</v>
      </c>
      <c r="F41" s="133" t="s">
        <v>1958</v>
      </c>
      <c r="G41" s="133" t="s">
        <v>283</v>
      </c>
      <c r="H41" s="133" t="s">
        <v>44</v>
      </c>
      <c r="I41" s="133" t="s">
        <v>45</v>
      </c>
      <c r="J41" s="133" t="s">
        <v>1959</v>
      </c>
      <c r="K41" s="133" t="s">
        <v>1960</v>
      </c>
      <c r="L41" s="151" t="s">
        <v>1959</v>
      </c>
      <c r="M41" s="133" t="s">
        <v>1960</v>
      </c>
      <c r="N41" s="133">
        <v>0.85</v>
      </c>
      <c r="O41" s="133" t="s">
        <v>1960</v>
      </c>
      <c r="P41" s="133" t="s">
        <v>1961</v>
      </c>
      <c r="Q41" s="133" t="s">
        <v>1962</v>
      </c>
      <c r="R41" s="151" t="s">
        <v>1961</v>
      </c>
      <c r="S41" s="133" t="s">
        <v>1962</v>
      </c>
      <c r="T41" s="133" t="s">
        <v>1961</v>
      </c>
      <c r="U41" s="133" t="s">
        <v>1962</v>
      </c>
      <c r="V41" s="133" t="s">
        <v>222</v>
      </c>
      <c r="W41" s="133" t="s">
        <v>1963</v>
      </c>
      <c r="X41" s="151" t="s">
        <v>222</v>
      </c>
      <c r="Y41" s="133" t="s">
        <v>1963</v>
      </c>
      <c r="Z41" s="133" t="s">
        <v>222</v>
      </c>
      <c r="AA41" s="133" t="s">
        <v>1963</v>
      </c>
      <c r="AB41" s="131" t="s">
        <v>220</v>
      </c>
      <c r="AC41" s="131" t="s">
        <v>1964</v>
      </c>
      <c r="AD41" s="134" t="s">
        <v>220</v>
      </c>
      <c r="AE41" s="131" t="s">
        <v>1965</v>
      </c>
      <c r="AF41" s="152">
        <v>0.6</v>
      </c>
      <c r="AG41" s="152" t="s">
        <v>1966</v>
      </c>
      <c r="AH41" s="131" t="e">
        <f t="shared" ref="AH41:AH45" si="9">AB41+V41+P41+J41</f>
        <v>#VALUE!</v>
      </c>
      <c r="AI41" s="131">
        <v>20.32</v>
      </c>
      <c r="AJ41" s="189">
        <v>20.52</v>
      </c>
      <c r="AK41" s="131"/>
      <c r="AL41" s="131" t="s">
        <v>1699</v>
      </c>
      <c r="AM41" s="131" t="s">
        <v>1700</v>
      </c>
      <c r="AN41" s="185" t="s">
        <v>430</v>
      </c>
    </row>
    <row r="42" spans="1:40" s="116" customFormat="1" ht="62.4" x14ac:dyDescent="0.25">
      <c r="A42" s="131">
        <v>41</v>
      </c>
      <c r="B42" s="131">
        <v>20222145040</v>
      </c>
      <c r="C42" s="131" t="s">
        <v>40</v>
      </c>
      <c r="D42" s="131" t="s">
        <v>1678</v>
      </c>
      <c r="E42" s="131" t="s">
        <v>1967</v>
      </c>
      <c r="F42" s="131">
        <v>18718746340</v>
      </c>
      <c r="G42" s="131" t="s">
        <v>426</v>
      </c>
      <c r="H42" s="131" t="s">
        <v>44</v>
      </c>
      <c r="I42" s="131" t="s">
        <v>45</v>
      </c>
      <c r="J42" s="131">
        <v>2</v>
      </c>
      <c r="K42" s="131" t="s">
        <v>1968</v>
      </c>
      <c r="L42" s="131">
        <v>2</v>
      </c>
      <c r="M42" s="131" t="s">
        <v>1968</v>
      </c>
      <c r="N42" s="131">
        <v>2</v>
      </c>
      <c r="O42" s="131" t="s">
        <v>1968</v>
      </c>
      <c r="P42" s="131">
        <v>18.09</v>
      </c>
      <c r="Q42" s="131" t="s">
        <v>1969</v>
      </c>
      <c r="R42" s="131">
        <v>18.09</v>
      </c>
      <c r="S42" s="131" t="s">
        <v>1969</v>
      </c>
      <c r="T42" s="131">
        <v>18.09</v>
      </c>
      <c r="U42" s="131" t="s">
        <v>1969</v>
      </c>
      <c r="V42" s="131">
        <v>10.199999999999999</v>
      </c>
      <c r="W42" s="131" t="s">
        <v>1970</v>
      </c>
      <c r="X42" s="131">
        <v>0.2</v>
      </c>
      <c r="Y42" s="131" t="s">
        <v>1970</v>
      </c>
      <c r="Z42" s="131">
        <v>0.2</v>
      </c>
      <c r="AA42" s="131" t="s">
        <v>1970</v>
      </c>
      <c r="AB42" s="131">
        <v>0.2</v>
      </c>
      <c r="AC42" s="131" t="s">
        <v>1971</v>
      </c>
      <c r="AD42" s="131">
        <v>0.2</v>
      </c>
      <c r="AE42" s="131" t="s">
        <v>1971</v>
      </c>
      <c r="AF42" s="131">
        <v>0.2</v>
      </c>
      <c r="AG42" s="131" t="s">
        <v>1971</v>
      </c>
      <c r="AH42" s="131">
        <v>20.49</v>
      </c>
      <c r="AI42" s="131">
        <f>SUM(N42,T42,Z42,AF42)</f>
        <v>20.49</v>
      </c>
      <c r="AJ42" s="188">
        <v>20.49</v>
      </c>
      <c r="AK42" s="131" t="s">
        <v>1972</v>
      </c>
      <c r="AL42" s="131" t="s">
        <v>1686</v>
      </c>
      <c r="AM42" s="131" t="s">
        <v>1687</v>
      </c>
      <c r="AN42" s="185" t="s">
        <v>430</v>
      </c>
    </row>
    <row r="43" spans="1:40" s="116" customFormat="1" ht="156" x14ac:dyDescent="0.25">
      <c r="A43" s="131">
        <v>42</v>
      </c>
      <c r="B43" s="132" t="s">
        <v>1973</v>
      </c>
      <c r="C43" s="132" t="s">
        <v>40</v>
      </c>
      <c r="D43" s="132" t="s">
        <v>1643</v>
      </c>
      <c r="E43" s="132" t="s">
        <v>1974</v>
      </c>
      <c r="F43" s="132">
        <v>13724698105</v>
      </c>
      <c r="G43" s="132" t="s">
        <v>128</v>
      </c>
      <c r="H43" s="132" t="s">
        <v>44</v>
      </c>
      <c r="I43" s="132" t="s">
        <v>45</v>
      </c>
      <c r="J43" s="132">
        <v>1.05</v>
      </c>
      <c r="K43" s="132" t="s">
        <v>1975</v>
      </c>
      <c r="L43" s="132">
        <v>1.05</v>
      </c>
      <c r="M43" s="132" t="s">
        <v>1975</v>
      </c>
      <c r="N43" s="132">
        <v>1.05</v>
      </c>
      <c r="O43" s="132" t="s">
        <v>1975</v>
      </c>
      <c r="P43" s="132">
        <v>17.89</v>
      </c>
      <c r="Q43" s="132" t="s">
        <v>1976</v>
      </c>
      <c r="R43" s="132">
        <v>17.89</v>
      </c>
      <c r="S43" s="132" t="s">
        <v>1976</v>
      </c>
      <c r="T43" s="132">
        <v>17.89</v>
      </c>
      <c r="U43" s="132" t="s">
        <v>1976</v>
      </c>
      <c r="V43" s="132">
        <v>0.4</v>
      </c>
      <c r="W43" s="132" t="s">
        <v>1977</v>
      </c>
      <c r="X43" s="132">
        <v>0.4</v>
      </c>
      <c r="Y43" s="132" t="s">
        <v>1977</v>
      </c>
      <c r="Z43" s="132">
        <v>0.4</v>
      </c>
      <c r="AA43" s="132" t="s">
        <v>1977</v>
      </c>
      <c r="AB43" s="132">
        <v>0.7</v>
      </c>
      <c r="AC43" s="132" t="s">
        <v>1978</v>
      </c>
      <c r="AD43" s="132">
        <v>0.7</v>
      </c>
      <c r="AE43" s="132" t="s">
        <v>1978</v>
      </c>
      <c r="AF43" s="132">
        <v>0.7</v>
      </c>
      <c r="AG43" s="132" t="s">
        <v>1978</v>
      </c>
      <c r="AH43" s="134">
        <f t="shared" si="9"/>
        <v>20.040000000000003</v>
      </c>
      <c r="AI43" s="190">
        <f>N43+T43+Z43+AF43</f>
        <v>20.04</v>
      </c>
      <c r="AJ43" s="191">
        <v>20.04</v>
      </c>
      <c r="AK43" s="131"/>
      <c r="AL43" s="131" t="s">
        <v>1653</v>
      </c>
      <c r="AM43" s="131" t="s">
        <v>1654</v>
      </c>
      <c r="AN43" s="185" t="s">
        <v>430</v>
      </c>
    </row>
    <row r="44" spans="1:40" s="116" customFormat="1" ht="62.4" x14ac:dyDescent="0.25">
      <c r="A44" s="131">
        <v>43</v>
      </c>
      <c r="B44" s="131">
        <v>20222145037</v>
      </c>
      <c r="C44" s="131" t="s">
        <v>1979</v>
      </c>
      <c r="D44" s="131" t="s">
        <v>1678</v>
      </c>
      <c r="E44" s="131" t="s">
        <v>1980</v>
      </c>
      <c r="F44" s="131">
        <v>15174478783</v>
      </c>
      <c r="G44" s="131" t="s">
        <v>478</v>
      </c>
      <c r="H44" s="131" t="s">
        <v>44</v>
      </c>
      <c r="I44" s="131" t="s">
        <v>45</v>
      </c>
      <c r="J44" s="131">
        <v>0.65</v>
      </c>
      <c r="K44" s="131" t="s">
        <v>1981</v>
      </c>
      <c r="L44" s="131">
        <v>0.65</v>
      </c>
      <c r="M44" s="131" t="s">
        <v>1981</v>
      </c>
      <c r="N44" s="131">
        <v>0.85</v>
      </c>
      <c r="O44" s="131" t="s">
        <v>1981</v>
      </c>
      <c r="P44" s="131">
        <v>17.96</v>
      </c>
      <c r="Q44" s="131" t="s">
        <v>1982</v>
      </c>
      <c r="R44" s="131">
        <v>17.96</v>
      </c>
      <c r="S44" s="131" t="s">
        <v>1982</v>
      </c>
      <c r="T44" s="131">
        <v>17.96</v>
      </c>
      <c r="U44" s="131" t="s">
        <v>1982</v>
      </c>
      <c r="V44" s="131">
        <v>0.6</v>
      </c>
      <c r="W44" s="131" t="s">
        <v>1983</v>
      </c>
      <c r="X44" s="131">
        <v>0.6</v>
      </c>
      <c r="Y44" s="131" t="s">
        <v>1983</v>
      </c>
      <c r="Z44" s="131">
        <v>0.6</v>
      </c>
      <c r="AA44" s="131" t="s">
        <v>1983</v>
      </c>
      <c r="AB44" s="131">
        <v>0.8</v>
      </c>
      <c r="AC44" s="132" t="s">
        <v>1984</v>
      </c>
      <c r="AD44" s="131">
        <v>0.8</v>
      </c>
      <c r="AE44" s="132" t="s">
        <v>1984</v>
      </c>
      <c r="AF44" s="131">
        <v>0.6</v>
      </c>
      <c r="AG44" s="131" t="s">
        <v>1985</v>
      </c>
      <c r="AH44" s="131">
        <v>20.010000000000002</v>
      </c>
      <c r="AI44" s="131">
        <f>SUM(N44,T44,Z44,AF44)</f>
        <v>20.010000000000005</v>
      </c>
      <c r="AJ44" s="188">
        <v>20.010000000000002</v>
      </c>
      <c r="AK44" s="131" t="s">
        <v>1986</v>
      </c>
      <c r="AL44" s="131" t="s">
        <v>1686</v>
      </c>
      <c r="AM44" s="131" t="s">
        <v>1687</v>
      </c>
      <c r="AN44" s="185" t="s">
        <v>430</v>
      </c>
    </row>
    <row r="45" spans="1:40" s="117" customFormat="1" ht="144" x14ac:dyDescent="0.25">
      <c r="A45" s="131">
        <v>44</v>
      </c>
      <c r="B45" s="133" t="s">
        <v>1987</v>
      </c>
      <c r="C45" s="133" t="s">
        <v>40</v>
      </c>
      <c r="D45" s="133" t="s">
        <v>1689</v>
      </c>
      <c r="E45" s="133" t="s">
        <v>1988</v>
      </c>
      <c r="F45" s="133">
        <v>15920717559</v>
      </c>
      <c r="G45" s="133" t="s">
        <v>283</v>
      </c>
      <c r="H45" s="133" t="s">
        <v>44</v>
      </c>
      <c r="I45" s="133" t="s">
        <v>45</v>
      </c>
      <c r="J45" s="133">
        <v>0.45</v>
      </c>
      <c r="K45" s="133" t="s">
        <v>1989</v>
      </c>
      <c r="L45" s="151">
        <v>0.45</v>
      </c>
      <c r="M45" s="133" t="s">
        <v>1989</v>
      </c>
      <c r="N45" s="133">
        <v>0.45</v>
      </c>
      <c r="O45" s="133" t="s">
        <v>1989</v>
      </c>
      <c r="P45" s="133">
        <v>17.5</v>
      </c>
      <c r="Q45" s="133" t="s">
        <v>1990</v>
      </c>
      <c r="R45" s="151">
        <v>17.5</v>
      </c>
      <c r="S45" s="133" t="s">
        <v>1990</v>
      </c>
      <c r="T45" s="133">
        <v>17.5</v>
      </c>
      <c r="U45" s="133" t="s">
        <v>1990</v>
      </c>
      <c r="V45" s="133">
        <v>0.4</v>
      </c>
      <c r="W45" s="133" t="s">
        <v>1991</v>
      </c>
      <c r="X45" s="151">
        <v>0.4</v>
      </c>
      <c r="Y45" s="133" t="s">
        <v>1991</v>
      </c>
      <c r="Z45" s="133">
        <v>0.4</v>
      </c>
      <c r="AA45" s="133" t="s">
        <v>1991</v>
      </c>
      <c r="AB45" s="131">
        <v>2.2000000000000002</v>
      </c>
      <c r="AC45" s="131" t="s">
        <v>1992</v>
      </c>
      <c r="AD45" s="134">
        <v>2.2000000000000002</v>
      </c>
      <c r="AE45" s="131" t="s">
        <v>1993</v>
      </c>
      <c r="AF45" s="152">
        <v>1.9</v>
      </c>
      <c r="AG45" s="152" t="s">
        <v>1994</v>
      </c>
      <c r="AH45" s="131">
        <f t="shared" si="9"/>
        <v>20.55</v>
      </c>
      <c r="AI45" s="131">
        <v>19.850000000000001</v>
      </c>
      <c r="AJ45" s="188">
        <v>19.850000000000001</v>
      </c>
      <c r="AK45" s="131" t="s">
        <v>1995</v>
      </c>
      <c r="AL45" s="131" t="s">
        <v>1699</v>
      </c>
      <c r="AM45" s="131" t="s">
        <v>1700</v>
      </c>
      <c r="AN45" s="185" t="s">
        <v>430</v>
      </c>
    </row>
    <row r="46" spans="1:40" s="117" customFormat="1" ht="187.2" x14ac:dyDescent="0.25">
      <c r="A46" s="131">
        <v>45</v>
      </c>
      <c r="B46" s="131">
        <v>20222145024</v>
      </c>
      <c r="C46" s="131" t="s">
        <v>40</v>
      </c>
      <c r="D46" s="131" t="s">
        <v>1655</v>
      </c>
      <c r="E46" s="131" t="s">
        <v>1996</v>
      </c>
      <c r="F46" s="131">
        <v>19927533749</v>
      </c>
      <c r="G46" s="131" t="s">
        <v>144</v>
      </c>
      <c r="H46" s="131" t="s">
        <v>44</v>
      </c>
      <c r="I46" s="131" t="s">
        <v>45</v>
      </c>
      <c r="J46" s="131">
        <v>0.65</v>
      </c>
      <c r="K46" s="131" t="s">
        <v>1997</v>
      </c>
      <c r="L46" s="131">
        <v>0.65</v>
      </c>
      <c r="M46" s="131" t="s">
        <v>1997</v>
      </c>
      <c r="N46" s="131">
        <v>0.65</v>
      </c>
      <c r="O46" s="131" t="s">
        <v>1997</v>
      </c>
      <c r="P46" s="131">
        <v>18.28</v>
      </c>
      <c r="Q46" s="131" t="s">
        <v>1998</v>
      </c>
      <c r="R46" s="131">
        <v>18.28</v>
      </c>
      <c r="S46" s="131" t="s">
        <v>1998</v>
      </c>
      <c r="T46" s="131">
        <v>18.28</v>
      </c>
      <c r="U46" s="131" t="s">
        <v>1998</v>
      </c>
      <c r="V46" s="131">
        <v>0.4</v>
      </c>
      <c r="W46" s="131" t="s">
        <v>1999</v>
      </c>
      <c r="X46" s="131">
        <v>0.4</v>
      </c>
      <c r="Y46" s="131" t="s">
        <v>1999</v>
      </c>
      <c r="Z46" s="131">
        <v>0.4</v>
      </c>
      <c r="AA46" s="131" t="s">
        <v>1999</v>
      </c>
      <c r="AB46" s="131">
        <v>0.4</v>
      </c>
      <c r="AC46" s="131" t="s">
        <v>2000</v>
      </c>
      <c r="AD46" s="131">
        <v>0.4</v>
      </c>
      <c r="AE46" s="131" t="s">
        <v>2000</v>
      </c>
      <c r="AF46" s="131">
        <v>0.4</v>
      </c>
      <c r="AG46" s="131" t="s">
        <v>2000</v>
      </c>
      <c r="AH46" s="131">
        <v>19.73</v>
      </c>
      <c r="AI46" s="131">
        <v>19.73</v>
      </c>
      <c r="AJ46" s="188">
        <v>19.73</v>
      </c>
      <c r="AK46" s="131"/>
      <c r="AL46" s="131" t="s">
        <v>1664</v>
      </c>
      <c r="AM46" s="131" t="s">
        <v>1665</v>
      </c>
      <c r="AN46" s="185" t="s">
        <v>430</v>
      </c>
    </row>
    <row r="47" spans="1:40" s="117" customFormat="1" ht="218.4" x14ac:dyDescent="0.25">
      <c r="A47" s="131">
        <v>46</v>
      </c>
      <c r="B47" s="132" t="s">
        <v>2001</v>
      </c>
      <c r="C47" s="132" t="s">
        <v>40</v>
      </c>
      <c r="D47" s="132" t="s">
        <v>1643</v>
      </c>
      <c r="E47" s="132" t="s">
        <v>2002</v>
      </c>
      <c r="F47" s="132">
        <v>18319409123</v>
      </c>
      <c r="G47" s="132" t="s">
        <v>473</v>
      </c>
      <c r="H47" s="132" t="s">
        <v>44</v>
      </c>
      <c r="I47" s="132" t="s">
        <v>45</v>
      </c>
      <c r="J47" s="132">
        <v>0.45</v>
      </c>
      <c r="K47" s="132" t="s">
        <v>2003</v>
      </c>
      <c r="L47" s="132">
        <v>0.45</v>
      </c>
      <c r="M47" s="132" t="s">
        <v>2003</v>
      </c>
      <c r="N47" s="132">
        <v>0.45</v>
      </c>
      <c r="O47" s="132" t="s">
        <v>2003</v>
      </c>
      <c r="P47" s="132">
        <v>18.43</v>
      </c>
      <c r="Q47" s="132" t="s">
        <v>2004</v>
      </c>
      <c r="R47" s="132">
        <v>18.43</v>
      </c>
      <c r="S47" s="132" t="s">
        <v>2004</v>
      </c>
      <c r="T47" s="132">
        <v>18.43</v>
      </c>
      <c r="U47" s="132" t="s">
        <v>2004</v>
      </c>
      <c r="V47" s="132">
        <v>0.4</v>
      </c>
      <c r="W47" s="132" t="s">
        <v>2005</v>
      </c>
      <c r="X47" s="132">
        <v>0.4</v>
      </c>
      <c r="Y47" s="132" t="s">
        <v>2005</v>
      </c>
      <c r="Z47" s="132">
        <v>0.4</v>
      </c>
      <c r="AA47" s="132" t="s">
        <v>2005</v>
      </c>
      <c r="AB47" s="132">
        <v>0.5</v>
      </c>
      <c r="AC47" s="132" t="s">
        <v>2006</v>
      </c>
      <c r="AD47" s="132" t="s">
        <v>2007</v>
      </c>
      <c r="AE47" s="132" t="s">
        <v>2008</v>
      </c>
      <c r="AF47" s="132">
        <v>0.4</v>
      </c>
      <c r="AG47" s="132" t="s">
        <v>2008</v>
      </c>
      <c r="AH47" s="192">
        <v>19.68</v>
      </c>
      <c r="AI47" s="190">
        <f>N47+T47+Z47+AF47</f>
        <v>19.679999999999996</v>
      </c>
      <c r="AJ47" s="188">
        <v>19.68</v>
      </c>
      <c r="AK47" s="131"/>
      <c r="AL47" s="131" t="s">
        <v>1653</v>
      </c>
      <c r="AM47" s="131" t="s">
        <v>1654</v>
      </c>
      <c r="AN47" s="185" t="s">
        <v>430</v>
      </c>
    </row>
    <row r="48" spans="1:40" s="117" customFormat="1" ht="249.6" x14ac:dyDescent="0.25">
      <c r="A48" s="131">
        <v>47</v>
      </c>
      <c r="B48" s="134">
        <v>20222145017</v>
      </c>
      <c r="C48" s="131" t="s">
        <v>40</v>
      </c>
      <c r="D48" s="134" t="s">
        <v>1759</v>
      </c>
      <c r="E48" s="131" t="s">
        <v>2009</v>
      </c>
      <c r="F48" s="131">
        <v>15768192072</v>
      </c>
      <c r="G48" s="131" t="s">
        <v>248</v>
      </c>
      <c r="H48" s="131" t="s">
        <v>44</v>
      </c>
      <c r="I48" s="131" t="s">
        <v>45</v>
      </c>
      <c r="J48" s="131">
        <v>0.45</v>
      </c>
      <c r="K48" s="131" t="s">
        <v>2010</v>
      </c>
      <c r="L48" s="131">
        <v>0.45</v>
      </c>
      <c r="M48" s="131" t="s">
        <v>2010</v>
      </c>
      <c r="N48" s="131">
        <v>0.45</v>
      </c>
      <c r="O48" s="131" t="s">
        <v>2010</v>
      </c>
      <c r="P48" s="131">
        <v>17.5</v>
      </c>
      <c r="Q48" s="131" t="s">
        <v>2011</v>
      </c>
      <c r="R48" s="131">
        <v>17.5</v>
      </c>
      <c r="S48" s="131" t="s">
        <v>2011</v>
      </c>
      <c r="T48" s="131">
        <v>17.5</v>
      </c>
      <c r="U48" s="131"/>
      <c r="V48" s="131" t="s">
        <v>2012</v>
      </c>
      <c r="W48" s="131" t="s">
        <v>2013</v>
      </c>
      <c r="X48" s="131">
        <v>0.3</v>
      </c>
      <c r="Y48" s="164" t="s">
        <v>2014</v>
      </c>
      <c r="Z48" s="131">
        <v>0.4</v>
      </c>
      <c r="AA48" s="164" t="s">
        <v>2015</v>
      </c>
      <c r="AB48" s="131" t="s">
        <v>2016</v>
      </c>
      <c r="AC48" s="131" t="s">
        <v>2017</v>
      </c>
      <c r="AD48" s="131">
        <v>1.3</v>
      </c>
      <c r="AE48" s="131" t="s">
        <v>2018</v>
      </c>
      <c r="AF48" s="131">
        <v>1.3</v>
      </c>
      <c r="AG48" s="131">
        <v>1.3</v>
      </c>
      <c r="AH48" s="131">
        <v>19.579999999999998</v>
      </c>
      <c r="AI48" s="131">
        <v>19.55</v>
      </c>
      <c r="AJ48" s="188">
        <v>19.649999999999999</v>
      </c>
      <c r="AK48" s="131" t="s">
        <v>2019</v>
      </c>
      <c r="AL48" s="153" t="s">
        <v>1771</v>
      </c>
      <c r="AM48" s="134" t="s">
        <v>1772</v>
      </c>
      <c r="AN48" s="185" t="s">
        <v>430</v>
      </c>
    </row>
    <row r="49" spans="1:165" s="117" customFormat="1" ht="124.8" x14ac:dyDescent="0.25">
      <c r="A49" s="131">
        <v>48</v>
      </c>
      <c r="B49" s="131">
        <v>20222145038</v>
      </c>
      <c r="C49" s="131" t="s">
        <v>40</v>
      </c>
      <c r="D49" s="131" t="s">
        <v>1730</v>
      </c>
      <c r="E49" s="131" t="s">
        <v>2020</v>
      </c>
      <c r="F49" s="131">
        <v>17630706703</v>
      </c>
      <c r="G49" s="131" t="s">
        <v>2021</v>
      </c>
      <c r="H49" s="131" t="s">
        <v>44</v>
      </c>
      <c r="I49" s="131" t="s">
        <v>45</v>
      </c>
      <c r="J49" s="131">
        <v>0.8</v>
      </c>
      <c r="K49" s="131" t="s">
        <v>2022</v>
      </c>
      <c r="L49" s="132">
        <v>0.85</v>
      </c>
      <c r="M49" s="131" t="s">
        <v>2023</v>
      </c>
      <c r="N49" s="131">
        <v>0.85</v>
      </c>
      <c r="O49" s="131" t="s">
        <v>2024</v>
      </c>
      <c r="P49" s="131">
        <v>18.190000000000001</v>
      </c>
      <c r="Q49" s="153" t="s">
        <v>2025</v>
      </c>
      <c r="R49" s="131">
        <v>18.190000000000001</v>
      </c>
      <c r="S49" s="131"/>
      <c r="T49" s="131">
        <v>18.190000000000001</v>
      </c>
      <c r="U49" s="153" t="s">
        <v>2025</v>
      </c>
      <c r="V49" s="131">
        <v>0.2</v>
      </c>
      <c r="W49" s="153" t="s">
        <v>2026</v>
      </c>
      <c r="X49" s="153">
        <v>0.2</v>
      </c>
      <c r="Y49" s="131"/>
      <c r="Z49" s="131">
        <v>0.2</v>
      </c>
      <c r="AA49" s="153" t="s">
        <v>2026</v>
      </c>
      <c r="AB49" s="131">
        <v>0.4</v>
      </c>
      <c r="AC49" s="131" t="s">
        <v>2027</v>
      </c>
      <c r="AD49" s="131">
        <v>0.4</v>
      </c>
      <c r="AE49" s="131"/>
      <c r="AF49" s="132">
        <v>0.4</v>
      </c>
      <c r="AG49" s="131" t="s">
        <v>2027</v>
      </c>
      <c r="AH49" s="152">
        <v>19.64</v>
      </c>
      <c r="AI49" s="131">
        <f>AF49+Z49+T49+N49</f>
        <v>19.640000000000004</v>
      </c>
      <c r="AJ49" s="188">
        <v>19.64</v>
      </c>
      <c r="AK49" s="131"/>
      <c r="AL49" s="133" t="s">
        <v>1741</v>
      </c>
      <c r="AM49" s="131" t="s">
        <v>1676</v>
      </c>
      <c r="AN49" s="185" t="s">
        <v>430</v>
      </c>
    </row>
    <row r="50" spans="1:165" s="118" customFormat="1" ht="140.4" x14ac:dyDescent="0.25">
      <c r="A50" s="131">
        <v>49</v>
      </c>
      <c r="B50" s="132">
        <v>20222145023</v>
      </c>
      <c r="C50" s="132" t="s">
        <v>40</v>
      </c>
      <c r="D50" s="132" t="s">
        <v>1666</v>
      </c>
      <c r="E50" s="132" t="s">
        <v>2028</v>
      </c>
      <c r="F50" s="132">
        <v>13657320623</v>
      </c>
      <c r="G50" s="132" t="s">
        <v>501</v>
      </c>
      <c r="H50" s="132" t="s">
        <v>44</v>
      </c>
      <c r="I50" s="132" t="s">
        <v>45</v>
      </c>
      <c r="J50" s="132">
        <v>0.85</v>
      </c>
      <c r="K50" s="132" t="s">
        <v>2029</v>
      </c>
      <c r="L50" s="131">
        <v>0.85</v>
      </c>
      <c r="M50" s="131"/>
      <c r="N50" s="131">
        <v>0.65</v>
      </c>
      <c r="O50" s="131" t="s">
        <v>2030</v>
      </c>
      <c r="P50" s="132">
        <v>18.07</v>
      </c>
      <c r="Q50" s="153" t="s">
        <v>2031</v>
      </c>
      <c r="R50" s="131">
        <v>18.07</v>
      </c>
      <c r="S50" s="134"/>
      <c r="T50" s="132">
        <v>18.07</v>
      </c>
      <c r="U50" s="153" t="s">
        <v>2031</v>
      </c>
      <c r="V50" s="132">
        <v>0.2</v>
      </c>
      <c r="W50" s="132" t="s">
        <v>2032</v>
      </c>
      <c r="X50" s="131">
        <v>0.2</v>
      </c>
      <c r="Y50" s="134"/>
      <c r="Z50" s="131">
        <v>0.4</v>
      </c>
      <c r="AA50" s="131" t="s">
        <v>2033</v>
      </c>
      <c r="AB50" s="131"/>
      <c r="AC50" s="131"/>
      <c r="AD50" s="131">
        <v>0.4</v>
      </c>
      <c r="AE50" s="132">
        <v>0.4</v>
      </c>
      <c r="AF50" s="132" t="s">
        <v>2034</v>
      </c>
      <c r="AG50" s="132">
        <v>0.4</v>
      </c>
      <c r="AH50" s="186">
        <f>AD50+V50+P50+J50</f>
        <v>19.520000000000003</v>
      </c>
      <c r="AI50" s="187">
        <v>19.52</v>
      </c>
      <c r="AJ50" s="188">
        <f>N50+T50+Z50+AG50</f>
        <v>19.519999999999996</v>
      </c>
      <c r="AK50" s="131" t="s">
        <v>2035</v>
      </c>
      <c r="AL50" s="131" t="s">
        <v>1676</v>
      </c>
      <c r="AM50" s="131" t="s">
        <v>1677</v>
      </c>
      <c r="AN50" s="185" t="s">
        <v>430</v>
      </c>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c r="DM50" s="194"/>
      <c r="DN50" s="194"/>
      <c r="DO50" s="194"/>
      <c r="DP50" s="194"/>
      <c r="DQ50" s="194"/>
      <c r="DR50" s="194"/>
      <c r="DS50" s="194"/>
      <c r="DT50" s="194"/>
      <c r="DU50" s="194"/>
      <c r="DV50" s="194"/>
      <c r="DW50" s="194"/>
      <c r="DX50" s="194"/>
      <c r="DY50" s="194"/>
      <c r="DZ50" s="194"/>
      <c r="EA50" s="194"/>
      <c r="EB50" s="194"/>
      <c r="EC50" s="194"/>
      <c r="ED50" s="194"/>
      <c r="EE50" s="194"/>
      <c r="EF50" s="194"/>
      <c r="EG50" s="194"/>
      <c r="EH50" s="194"/>
      <c r="EI50" s="194"/>
      <c r="EJ50" s="194"/>
      <c r="EK50" s="194"/>
      <c r="EL50" s="194"/>
      <c r="EM50" s="194"/>
      <c r="EN50" s="194"/>
      <c r="EO50" s="194"/>
      <c r="EP50" s="194"/>
      <c r="EQ50" s="194"/>
      <c r="ER50" s="194"/>
      <c r="ES50" s="194"/>
      <c r="ET50" s="194"/>
      <c r="EU50" s="194"/>
      <c r="EV50" s="194"/>
      <c r="EW50" s="194"/>
      <c r="EX50" s="194"/>
      <c r="EY50" s="194"/>
      <c r="EZ50" s="194"/>
      <c r="FA50" s="194"/>
      <c r="FB50" s="194"/>
      <c r="FC50" s="194"/>
      <c r="FD50" s="194"/>
      <c r="FE50" s="194"/>
      <c r="FF50" s="194"/>
      <c r="FG50" s="194"/>
      <c r="FH50" s="194"/>
      <c r="FI50" s="194"/>
    </row>
    <row r="51" spans="1:165" s="118" customFormat="1" ht="280.8" x14ac:dyDescent="0.25">
      <c r="A51" s="131">
        <v>50</v>
      </c>
      <c r="B51" s="131">
        <v>20222145035</v>
      </c>
      <c r="C51" s="131" t="s">
        <v>40</v>
      </c>
      <c r="D51" s="131" t="s">
        <v>1678</v>
      </c>
      <c r="E51" s="131" t="s">
        <v>2036</v>
      </c>
      <c r="F51" s="131">
        <v>19973848053</v>
      </c>
      <c r="G51" s="131" t="s">
        <v>351</v>
      </c>
      <c r="H51" s="131" t="s">
        <v>44</v>
      </c>
      <c r="I51" s="131" t="s">
        <v>45</v>
      </c>
      <c r="J51" s="131">
        <v>0.45</v>
      </c>
      <c r="K51" s="131" t="s">
        <v>2037</v>
      </c>
      <c r="L51" s="131">
        <v>0.45</v>
      </c>
      <c r="M51" s="131" t="s">
        <v>2037</v>
      </c>
      <c r="N51" s="131">
        <v>0.45</v>
      </c>
      <c r="O51" s="131" t="s">
        <v>2037</v>
      </c>
      <c r="P51" s="131" t="s">
        <v>2038</v>
      </c>
      <c r="Q51" s="131" t="s">
        <v>2039</v>
      </c>
      <c r="R51" s="131" t="s">
        <v>2038</v>
      </c>
      <c r="S51" s="131" t="s">
        <v>2039</v>
      </c>
      <c r="T51" s="131">
        <v>17.809999999999999</v>
      </c>
      <c r="U51" s="131" t="s">
        <v>2039</v>
      </c>
      <c r="V51" s="131" t="s">
        <v>2040</v>
      </c>
      <c r="W51" s="131" t="s">
        <v>2041</v>
      </c>
      <c r="X51" s="131" t="s">
        <v>2040</v>
      </c>
      <c r="Y51" s="131" t="s">
        <v>2041</v>
      </c>
      <c r="Z51" s="131">
        <v>0.4</v>
      </c>
      <c r="AA51" s="131" t="s">
        <v>2042</v>
      </c>
      <c r="AB51" s="131" t="s">
        <v>2043</v>
      </c>
      <c r="AC51" s="131" t="s">
        <v>2044</v>
      </c>
      <c r="AD51" s="131" t="s">
        <v>2043</v>
      </c>
      <c r="AE51" s="131" t="s">
        <v>2044</v>
      </c>
      <c r="AF51" s="131">
        <v>0.8</v>
      </c>
      <c r="AG51" s="131" t="s">
        <v>2045</v>
      </c>
      <c r="AH51" s="131">
        <v>19.46</v>
      </c>
      <c r="AI51" s="131">
        <f>SUM(N51,T51,Z51,AF51)</f>
        <v>19.459999999999997</v>
      </c>
      <c r="AJ51" s="188">
        <v>19.46</v>
      </c>
      <c r="AK51" s="131" t="s">
        <v>2046</v>
      </c>
      <c r="AL51" s="131" t="s">
        <v>1686</v>
      </c>
      <c r="AM51" s="131" t="s">
        <v>1687</v>
      </c>
      <c r="AN51" s="185" t="s">
        <v>430</v>
      </c>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4"/>
      <c r="BR51" s="194"/>
      <c r="BS51" s="194"/>
      <c r="BT51" s="194"/>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4"/>
      <c r="DP51" s="194"/>
      <c r="DQ51" s="194"/>
      <c r="DR51" s="194"/>
      <c r="DS51" s="194"/>
      <c r="DT51" s="194"/>
      <c r="DU51" s="194"/>
      <c r="DV51" s="194"/>
      <c r="DW51" s="194"/>
      <c r="DX51" s="194"/>
      <c r="DY51" s="194"/>
      <c r="DZ51" s="194"/>
      <c r="EA51" s="194"/>
      <c r="EB51" s="194"/>
      <c r="EC51" s="194"/>
      <c r="ED51" s="194"/>
      <c r="EE51" s="194"/>
      <c r="EF51" s="194"/>
      <c r="EG51" s="194"/>
      <c r="EH51" s="194"/>
      <c r="EI51" s="194"/>
      <c r="EJ51" s="194"/>
      <c r="EK51" s="194"/>
      <c r="EL51" s="194"/>
      <c r="EM51" s="194"/>
      <c r="EN51" s="194"/>
      <c r="EO51" s="194"/>
      <c r="EP51" s="194"/>
      <c r="EQ51" s="194"/>
      <c r="ER51" s="194"/>
      <c r="ES51" s="194"/>
      <c r="ET51" s="194"/>
      <c r="EU51" s="194"/>
      <c r="EV51" s="194"/>
      <c r="EW51" s="194"/>
      <c r="EX51" s="194"/>
      <c r="EY51" s="194"/>
      <c r="EZ51" s="194"/>
      <c r="FA51" s="194"/>
      <c r="FB51" s="194"/>
      <c r="FC51" s="194"/>
      <c r="FD51" s="194"/>
      <c r="FE51" s="194"/>
      <c r="FF51" s="194"/>
      <c r="FG51" s="194"/>
      <c r="FH51" s="194"/>
      <c r="FI51" s="194"/>
    </row>
    <row r="52" spans="1:165" s="118" customFormat="1" ht="265.2" x14ac:dyDescent="0.25">
      <c r="A52" s="131">
        <v>51</v>
      </c>
      <c r="B52" s="131">
        <v>20222145045</v>
      </c>
      <c r="C52" s="131" t="s">
        <v>40</v>
      </c>
      <c r="D52" s="131" t="s">
        <v>1678</v>
      </c>
      <c r="E52" s="131" t="s">
        <v>2047</v>
      </c>
      <c r="F52" s="131">
        <v>13717123261</v>
      </c>
      <c r="G52" s="131" t="s">
        <v>351</v>
      </c>
      <c r="H52" s="131" t="s">
        <v>44</v>
      </c>
      <c r="I52" s="131" t="s">
        <v>45</v>
      </c>
      <c r="J52" s="131">
        <v>0.7</v>
      </c>
      <c r="K52" s="131" t="s">
        <v>2048</v>
      </c>
      <c r="L52" s="131">
        <v>0.7</v>
      </c>
      <c r="M52" s="131" t="s">
        <v>2048</v>
      </c>
      <c r="N52" s="131">
        <v>0.7</v>
      </c>
      <c r="O52" s="131" t="s">
        <v>2048</v>
      </c>
      <c r="P52" s="131">
        <v>18.341999999999999</v>
      </c>
      <c r="Q52" s="131" t="s">
        <v>2049</v>
      </c>
      <c r="R52" s="131">
        <v>18.341999999999999</v>
      </c>
      <c r="S52" s="131" t="s">
        <v>2049</v>
      </c>
      <c r="T52" s="131">
        <v>18.34</v>
      </c>
      <c r="U52" s="131" t="s">
        <v>2049</v>
      </c>
      <c r="V52" s="131">
        <v>0.4</v>
      </c>
      <c r="W52" s="131" t="s">
        <v>2050</v>
      </c>
      <c r="X52" s="131">
        <v>0.4</v>
      </c>
      <c r="Y52" s="131" t="s">
        <v>2050</v>
      </c>
      <c r="Z52" s="131">
        <v>0.4</v>
      </c>
      <c r="AA52" s="131" t="s">
        <v>2050</v>
      </c>
      <c r="AB52" s="131">
        <v>0</v>
      </c>
      <c r="AC52" s="131" t="s">
        <v>148</v>
      </c>
      <c r="AD52" s="131">
        <v>0</v>
      </c>
      <c r="AE52" s="131" t="s">
        <v>148</v>
      </c>
      <c r="AF52" s="131">
        <v>0</v>
      </c>
      <c r="AG52" s="131" t="s">
        <v>148</v>
      </c>
      <c r="AH52" s="131">
        <v>19.440000000000001</v>
      </c>
      <c r="AI52" s="131">
        <f>SUM(N52,T52,Z52,AF52)</f>
        <v>19.439999999999998</v>
      </c>
      <c r="AJ52" s="188">
        <v>19.440000000000001</v>
      </c>
      <c r="AK52" s="131"/>
      <c r="AL52" s="131" t="s">
        <v>1686</v>
      </c>
      <c r="AM52" s="131" t="s">
        <v>1687</v>
      </c>
      <c r="AN52" s="185" t="s">
        <v>430</v>
      </c>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4"/>
      <c r="BR52" s="194"/>
      <c r="BS52" s="194"/>
      <c r="BT52" s="194"/>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194"/>
      <c r="DV52" s="194"/>
      <c r="DW52" s="194"/>
      <c r="DX52" s="194"/>
      <c r="DY52" s="194"/>
      <c r="DZ52" s="194"/>
      <c r="EA52" s="194"/>
      <c r="EB52" s="194"/>
      <c r="EC52" s="194"/>
      <c r="ED52" s="194"/>
      <c r="EE52" s="194"/>
      <c r="EF52" s="194"/>
      <c r="EG52" s="194"/>
      <c r="EH52" s="194"/>
      <c r="EI52" s="194"/>
      <c r="EJ52" s="194"/>
      <c r="EK52" s="194"/>
      <c r="EL52" s="194"/>
      <c r="EM52" s="194"/>
      <c r="EN52" s="194"/>
      <c r="EO52" s="194"/>
      <c r="EP52" s="194"/>
      <c r="EQ52" s="194"/>
      <c r="ER52" s="194"/>
      <c r="ES52" s="194"/>
      <c r="ET52" s="194"/>
      <c r="EU52" s="194"/>
      <c r="EV52" s="194"/>
      <c r="EW52" s="194"/>
      <c r="EX52" s="194"/>
      <c r="EY52" s="194"/>
      <c r="EZ52" s="194"/>
      <c r="FA52" s="194"/>
      <c r="FB52" s="194"/>
      <c r="FC52" s="194"/>
      <c r="FD52" s="194"/>
      <c r="FE52" s="194"/>
      <c r="FF52" s="194"/>
      <c r="FG52" s="194"/>
      <c r="FH52" s="194"/>
      <c r="FI52" s="194"/>
    </row>
    <row r="53" spans="1:165" s="118" customFormat="1" ht="109.2" x14ac:dyDescent="0.25">
      <c r="A53" s="131">
        <v>52</v>
      </c>
      <c r="B53" s="132">
        <v>20222047001</v>
      </c>
      <c r="C53" s="132" t="s">
        <v>87</v>
      </c>
      <c r="D53" s="132" t="s">
        <v>1666</v>
      </c>
      <c r="E53" s="132" t="s">
        <v>2051</v>
      </c>
      <c r="F53" s="132">
        <v>17875013267</v>
      </c>
      <c r="G53" s="132" t="s">
        <v>135</v>
      </c>
      <c r="H53" s="132" t="s">
        <v>44</v>
      </c>
      <c r="I53" s="132" t="s">
        <v>45</v>
      </c>
      <c r="J53" s="132">
        <v>2.4500000000000002</v>
      </c>
      <c r="K53" s="152" t="s">
        <v>2052</v>
      </c>
      <c r="L53" s="131">
        <v>0.45</v>
      </c>
      <c r="M53" s="131" t="s">
        <v>2053</v>
      </c>
      <c r="N53" s="131">
        <v>0.65</v>
      </c>
      <c r="O53" s="131" t="s">
        <v>2054</v>
      </c>
      <c r="P53" s="150">
        <v>18.04</v>
      </c>
      <c r="Q53" s="132" t="s">
        <v>2055</v>
      </c>
      <c r="R53" s="131">
        <v>18.04</v>
      </c>
      <c r="S53" s="134"/>
      <c r="T53" s="131">
        <v>18.04</v>
      </c>
      <c r="U53" s="131" t="s">
        <v>2055</v>
      </c>
      <c r="V53" s="132">
        <v>0.2</v>
      </c>
      <c r="W53" s="132" t="s">
        <v>1278</v>
      </c>
      <c r="X53" s="131">
        <v>0.2</v>
      </c>
      <c r="Y53" s="134"/>
      <c r="Z53" s="131">
        <v>0.2</v>
      </c>
      <c r="AA53" s="131" t="s">
        <v>1278</v>
      </c>
      <c r="AB53" s="131"/>
      <c r="AC53" s="131"/>
      <c r="AD53" s="131">
        <v>0.7</v>
      </c>
      <c r="AE53" s="132">
        <v>0.7</v>
      </c>
      <c r="AF53" s="132" t="s">
        <v>2056</v>
      </c>
      <c r="AG53" s="152">
        <v>0.5</v>
      </c>
      <c r="AH53" s="186">
        <f>AD53+V53+P53+J53</f>
        <v>21.389999999999997</v>
      </c>
      <c r="AI53" s="187">
        <v>21.39</v>
      </c>
      <c r="AJ53" s="188">
        <v>19.39</v>
      </c>
      <c r="AK53" s="131" t="s">
        <v>2057</v>
      </c>
      <c r="AL53" s="131" t="s">
        <v>1676</v>
      </c>
      <c r="AM53" s="131" t="s">
        <v>1677</v>
      </c>
      <c r="AN53" s="185" t="s">
        <v>430</v>
      </c>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194"/>
      <c r="DV53" s="194"/>
      <c r="DW53" s="194"/>
      <c r="DX53" s="194"/>
      <c r="DY53" s="194"/>
      <c r="DZ53" s="194"/>
      <c r="EA53" s="194"/>
      <c r="EB53" s="194"/>
      <c r="EC53" s="194"/>
      <c r="ED53" s="194"/>
      <c r="EE53" s="194"/>
      <c r="EF53" s="194"/>
      <c r="EG53" s="194"/>
      <c r="EH53" s="194"/>
      <c r="EI53" s="194"/>
      <c r="EJ53" s="194"/>
      <c r="EK53" s="194"/>
      <c r="EL53" s="194"/>
      <c r="EM53" s="194"/>
      <c r="EN53" s="194"/>
      <c r="EO53" s="194"/>
      <c r="EP53" s="194"/>
      <c r="EQ53" s="194"/>
      <c r="ER53" s="194"/>
      <c r="ES53" s="194"/>
      <c r="ET53" s="194"/>
      <c r="EU53" s="194"/>
      <c r="EV53" s="194"/>
      <c r="EW53" s="194"/>
      <c r="EX53" s="194"/>
      <c r="EY53" s="194"/>
      <c r="EZ53" s="194"/>
      <c r="FA53" s="194"/>
      <c r="FB53" s="194"/>
      <c r="FC53" s="194"/>
      <c r="FD53" s="194"/>
      <c r="FE53" s="194"/>
      <c r="FF53" s="194"/>
      <c r="FG53" s="194"/>
      <c r="FH53" s="194"/>
      <c r="FI53" s="194"/>
    </row>
    <row r="54" spans="1:165" s="118" customFormat="1" ht="171.6" x14ac:dyDescent="0.25">
      <c r="A54" s="131">
        <v>53</v>
      </c>
      <c r="B54" s="131">
        <v>20222145030</v>
      </c>
      <c r="C54" s="131" t="s">
        <v>40</v>
      </c>
      <c r="D54" s="131" t="s">
        <v>1655</v>
      </c>
      <c r="E54" s="131" t="s">
        <v>2058</v>
      </c>
      <c r="F54" s="131">
        <v>13937354995</v>
      </c>
      <c r="G54" s="131" t="s">
        <v>921</v>
      </c>
      <c r="H54" s="131" t="s">
        <v>44</v>
      </c>
      <c r="I54" s="131" t="s">
        <v>45</v>
      </c>
      <c r="J54" s="131">
        <v>0.85</v>
      </c>
      <c r="K54" s="131" t="s">
        <v>2059</v>
      </c>
      <c r="L54" s="131">
        <v>0.85</v>
      </c>
      <c r="M54" s="131" t="s">
        <v>2059</v>
      </c>
      <c r="N54" s="131">
        <v>0.85</v>
      </c>
      <c r="O54" s="131" t="s">
        <v>2059</v>
      </c>
      <c r="P54" s="131">
        <v>17.36</v>
      </c>
      <c r="Q54" s="131" t="s">
        <v>2060</v>
      </c>
      <c r="R54" s="131">
        <v>17.36</v>
      </c>
      <c r="S54" s="131" t="s">
        <v>2060</v>
      </c>
      <c r="T54" s="131">
        <v>17.36</v>
      </c>
      <c r="U54" s="131" t="s">
        <v>2060</v>
      </c>
      <c r="V54" s="131">
        <v>0.2</v>
      </c>
      <c r="W54" s="131" t="s">
        <v>2061</v>
      </c>
      <c r="X54" s="131">
        <v>0.2</v>
      </c>
      <c r="Y54" s="131" t="s">
        <v>2061</v>
      </c>
      <c r="Z54" s="131">
        <v>0.2</v>
      </c>
      <c r="AA54" s="131" t="s">
        <v>2061</v>
      </c>
      <c r="AB54" s="131">
        <v>0.9</v>
      </c>
      <c r="AC54" s="131" t="s">
        <v>2062</v>
      </c>
      <c r="AD54" s="131">
        <v>0.8</v>
      </c>
      <c r="AE54" s="131" t="s">
        <v>2063</v>
      </c>
      <c r="AF54" s="131">
        <v>0.8</v>
      </c>
      <c r="AG54" s="131" t="s">
        <v>2063</v>
      </c>
      <c r="AH54" s="131">
        <v>19.21</v>
      </c>
      <c r="AI54" s="131">
        <v>19.21</v>
      </c>
      <c r="AJ54" s="188">
        <v>19.21</v>
      </c>
      <c r="AK54" s="131"/>
      <c r="AL54" s="131" t="s">
        <v>1664</v>
      </c>
      <c r="AM54" s="131" t="s">
        <v>1665</v>
      </c>
      <c r="AN54" s="185" t="s">
        <v>430</v>
      </c>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4"/>
      <c r="BR54" s="194"/>
      <c r="BS54" s="194"/>
      <c r="BT54" s="194"/>
      <c r="BU54" s="194"/>
      <c r="BV54" s="194"/>
      <c r="BW54" s="194"/>
      <c r="BX54" s="194"/>
      <c r="BY54" s="194"/>
      <c r="BZ54" s="194"/>
      <c r="CA54" s="194"/>
      <c r="CB54" s="194"/>
      <c r="CC54" s="194"/>
      <c r="CD54" s="194"/>
      <c r="CE54" s="194"/>
      <c r="CF54" s="194"/>
      <c r="CG54" s="194"/>
      <c r="CH54" s="194"/>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4"/>
      <c r="DF54" s="194"/>
      <c r="DG54" s="194"/>
      <c r="DH54" s="194"/>
      <c r="DI54" s="194"/>
      <c r="DJ54" s="194"/>
      <c r="DK54" s="194"/>
      <c r="DL54" s="194"/>
      <c r="DM54" s="194"/>
      <c r="DN54" s="194"/>
      <c r="DO54" s="194"/>
      <c r="DP54" s="194"/>
      <c r="DQ54" s="194"/>
      <c r="DR54" s="194"/>
      <c r="DS54" s="194"/>
      <c r="DT54" s="194"/>
      <c r="DU54" s="194"/>
      <c r="DV54" s="194"/>
      <c r="DW54" s="194"/>
      <c r="DX54" s="194"/>
      <c r="DY54" s="194"/>
      <c r="DZ54" s="194"/>
      <c r="EA54" s="194"/>
      <c r="EB54" s="194"/>
      <c r="EC54" s="194"/>
      <c r="ED54" s="194"/>
      <c r="EE54" s="194"/>
      <c r="EF54" s="194"/>
      <c r="EG54" s="194"/>
      <c r="EH54" s="194"/>
      <c r="EI54" s="194"/>
      <c r="EJ54" s="194"/>
      <c r="EK54" s="194"/>
      <c r="EL54" s="194"/>
      <c r="EM54" s="194"/>
      <c r="EN54" s="194"/>
      <c r="EO54" s="194"/>
      <c r="EP54" s="194"/>
      <c r="EQ54" s="194"/>
      <c r="ER54" s="194"/>
      <c r="ES54" s="194"/>
      <c r="ET54" s="194"/>
      <c r="EU54" s="194"/>
      <c r="EV54" s="194"/>
      <c r="EW54" s="194"/>
      <c r="EX54" s="194"/>
      <c r="EY54" s="194"/>
      <c r="EZ54" s="194"/>
      <c r="FA54" s="194"/>
      <c r="FB54" s="194"/>
      <c r="FC54" s="194"/>
      <c r="FD54" s="194"/>
      <c r="FE54" s="194"/>
      <c r="FF54" s="194"/>
      <c r="FG54" s="194"/>
      <c r="FH54" s="194"/>
      <c r="FI54" s="194"/>
    </row>
    <row r="55" spans="1:165" s="118" customFormat="1" ht="62.4" x14ac:dyDescent="0.25">
      <c r="A55" s="131">
        <v>54</v>
      </c>
      <c r="B55" s="131">
        <v>20222047004</v>
      </c>
      <c r="C55" s="131" t="s">
        <v>87</v>
      </c>
      <c r="D55" s="131" t="s">
        <v>1678</v>
      </c>
      <c r="E55" s="131" t="s">
        <v>2064</v>
      </c>
      <c r="F55" s="131">
        <v>17387957832</v>
      </c>
      <c r="G55" s="131" t="s">
        <v>478</v>
      </c>
      <c r="H55" s="131" t="s">
        <v>44</v>
      </c>
      <c r="I55" s="131" t="s">
        <v>45</v>
      </c>
      <c r="J55" s="131">
        <v>0.25</v>
      </c>
      <c r="K55" s="131" t="s">
        <v>2065</v>
      </c>
      <c r="L55" s="131">
        <v>0.25</v>
      </c>
      <c r="M55" s="131" t="s">
        <v>2065</v>
      </c>
      <c r="N55" s="131">
        <v>0.65</v>
      </c>
      <c r="O55" s="131" t="s">
        <v>2065</v>
      </c>
      <c r="P55" s="131">
        <v>17.559999999999999</v>
      </c>
      <c r="Q55" s="131" t="s">
        <v>2066</v>
      </c>
      <c r="R55" s="131">
        <v>17.559999999999999</v>
      </c>
      <c r="S55" s="131" t="s">
        <v>2066</v>
      </c>
      <c r="T55" s="131">
        <v>17.559999999999999</v>
      </c>
      <c r="U55" s="131" t="s">
        <v>2066</v>
      </c>
      <c r="V55" s="131">
        <v>0.8</v>
      </c>
      <c r="W55" s="131" t="s">
        <v>2067</v>
      </c>
      <c r="X55" s="131">
        <v>0.8</v>
      </c>
      <c r="Y55" s="131" t="s">
        <v>2067</v>
      </c>
      <c r="Z55" s="131">
        <v>0.4</v>
      </c>
      <c r="AA55" s="131" t="s">
        <v>2068</v>
      </c>
      <c r="AB55" s="131">
        <v>0.5</v>
      </c>
      <c r="AC55" s="131" t="s">
        <v>2069</v>
      </c>
      <c r="AD55" s="131">
        <v>0.5</v>
      </c>
      <c r="AE55" s="131" t="s">
        <v>2069</v>
      </c>
      <c r="AF55" s="131">
        <v>0.5</v>
      </c>
      <c r="AG55" s="131" t="s">
        <v>2069</v>
      </c>
      <c r="AH55" s="131">
        <v>19.11</v>
      </c>
      <c r="AI55" s="131">
        <v>19.11</v>
      </c>
      <c r="AJ55" s="188">
        <v>19.11</v>
      </c>
      <c r="AK55" s="131" t="s">
        <v>2070</v>
      </c>
      <c r="AL55" s="131" t="s">
        <v>1686</v>
      </c>
      <c r="AM55" s="131" t="s">
        <v>1687</v>
      </c>
      <c r="AN55" s="185" t="s">
        <v>430</v>
      </c>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4"/>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4"/>
      <c r="DP55" s="194"/>
      <c r="DQ55" s="194"/>
      <c r="DR55" s="194"/>
      <c r="DS55" s="194"/>
      <c r="DT55" s="194"/>
      <c r="DU55" s="194"/>
      <c r="DV55" s="194"/>
      <c r="DW55" s="194"/>
      <c r="DX55" s="194"/>
      <c r="DY55" s="194"/>
      <c r="DZ55" s="194"/>
      <c r="EA55" s="194"/>
      <c r="EB55" s="194"/>
      <c r="EC55" s="194"/>
      <c r="ED55" s="194"/>
      <c r="EE55" s="194"/>
      <c r="EF55" s="194"/>
      <c r="EG55" s="194"/>
      <c r="EH55" s="194"/>
      <c r="EI55" s="194"/>
      <c r="EJ55" s="194"/>
      <c r="EK55" s="194"/>
      <c r="EL55" s="194"/>
      <c r="EM55" s="194"/>
      <c r="EN55" s="194"/>
      <c r="EO55" s="194"/>
      <c r="EP55" s="194"/>
      <c r="EQ55" s="194"/>
      <c r="ER55" s="194"/>
      <c r="ES55" s="194"/>
      <c r="ET55" s="194"/>
      <c r="EU55" s="194"/>
      <c r="EV55" s="194"/>
      <c r="EW55" s="194"/>
      <c r="EX55" s="194"/>
      <c r="EY55" s="194"/>
      <c r="EZ55" s="194"/>
      <c r="FA55" s="194"/>
      <c r="FB55" s="194"/>
      <c r="FC55" s="194"/>
      <c r="FD55" s="194"/>
      <c r="FE55" s="194"/>
      <c r="FF55" s="194"/>
      <c r="FG55" s="194"/>
      <c r="FH55" s="194"/>
      <c r="FI55" s="194"/>
    </row>
    <row r="56" spans="1:165" s="118" customFormat="1" ht="202.8" x14ac:dyDescent="0.25">
      <c r="A56" s="131">
        <v>55</v>
      </c>
      <c r="B56" s="132">
        <v>20222047006</v>
      </c>
      <c r="C56" s="132" t="s">
        <v>87</v>
      </c>
      <c r="D56" s="132" t="s">
        <v>1666</v>
      </c>
      <c r="E56" s="132" t="s">
        <v>2071</v>
      </c>
      <c r="F56" s="132">
        <v>19806414186</v>
      </c>
      <c r="G56" s="132" t="s">
        <v>1192</v>
      </c>
      <c r="H56" s="132" t="s">
        <v>44</v>
      </c>
      <c r="I56" s="132" t="s">
        <v>45</v>
      </c>
      <c r="J56" s="132">
        <v>0.25</v>
      </c>
      <c r="K56" s="132" t="s">
        <v>2072</v>
      </c>
      <c r="L56" s="131">
        <v>0.25</v>
      </c>
      <c r="M56" s="131"/>
      <c r="N56" s="132">
        <v>0.25</v>
      </c>
      <c r="O56" s="132" t="s">
        <v>2072</v>
      </c>
      <c r="P56" s="150">
        <v>18.22</v>
      </c>
      <c r="Q56" s="132" t="s">
        <v>2073</v>
      </c>
      <c r="R56" s="131">
        <v>18.22</v>
      </c>
      <c r="S56" s="134"/>
      <c r="T56" s="150">
        <v>18.22</v>
      </c>
      <c r="U56" s="132" t="s">
        <v>2073</v>
      </c>
      <c r="V56" s="132">
        <v>0.2</v>
      </c>
      <c r="W56" s="132" t="s">
        <v>2074</v>
      </c>
      <c r="X56" s="131">
        <v>0.2</v>
      </c>
      <c r="Y56" s="134"/>
      <c r="Z56" s="132">
        <v>0.2</v>
      </c>
      <c r="AA56" s="132" t="s">
        <v>2074</v>
      </c>
      <c r="AB56" s="131"/>
      <c r="AC56" s="131"/>
      <c r="AD56" s="131">
        <v>0.4</v>
      </c>
      <c r="AE56" s="132">
        <v>0.4</v>
      </c>
      <c r="AF56" s="132" t="s">
        <v>2075</v>
      </c>
      <c r="AG56" s="132">
        <v>0.4</v>
      </c>
      <c r="AH56" s="186">
        <f>AD56+V56+P56+J56</f>
        <v>19.07</v>
      </c>
      <c r="AI56" s="187">
        <v>19.07</v>
      </c>
      <c r="AJ56" s="188">
        <v>19.07</v>
      </c>
      <c r="AK56" s="131"/>
      <c r="AL56" s="131" t="s">
        <v>1676</v>
      </c>
      <c r="AM56" s="131" t="s">
        <v>1677</v>
      </c>
      <c r="AN56" s="185" t="s">
        <v>430</v>
      </c>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4"/>
      <c r="BR56" s="194"/>
      <c r="BS56" s="194"/>
      <c r="BT56" s="194"/>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4"/>
      <c r="DP56" s="194"/>
      <c r="DQ56" s="194"/>
      <c r="DR56" s="194"/>
      <c r="DS56" s="194"/>
      <c r="DT56" s="194"/>
      <c r="DU56" s="194"/>
      <c r="DV56" s="194"/>
      <c r="DW56" s="194"/>
      <c r="DX56" s="194"/>
      <c r="DY56" s="194"/>
      <c r="DZ56" s="194"/>
      <c r="EA56" s="194"/>
      <c r="EB56" s="194"/>
      <c r="EC56" s="194"/>
      <c r="ED56" s="194"/>
      <c r="EE56" s="194"/>
      <c r="EF56" s="194"/>
      <c r="EG56" s="194"/>
      <c r="EH56" s="194"/>
      <c r="EI56" s="194"/>
      <c r="EJ56" s="194"/>
      <c r="EK56" s="194"/>
      <c r="EL56" s="194"/>
      <c r="EM56" s="194"/>
      <c r="EN56" s="194"/>
      <c r="EO56" s="194"/>
      <c r="EP56" s="194"/>
      <c r="EQ56" s="194"/>
      <c r="ER56" s="194"/>
      <c r="ES56" s="194"/>
      <c r="ET56" s="194"/>
      <c r="EU56" s="194"/>
      <c r="EV56" s="194"/>
      <c r="EW56" s="194"/>
      <c r="EX56" s="194"/>
      <c r="EY56" s="194"/>
      <c r="EZ56" s="194"/>
      <c r="FA56" s="194"/>
      <c r="FB56" s="194"/>
      <c r="FC56" s="194"/>
      <c r="FD56" s="194"/>
      <c r="FE56" s="194"/>
      <c r="FF56" s="194"/>
      <c r="FG56" s="194"/>
      <c r="FH56" s="194"/>
      <c r="FI56" s="194"/>
    </row>
    <row r="57" spans="1:165" s="118" customFormat="1" ht="93.6" x14ac:dyDescent="0.25">
      <c r="A57" s="131">
        <v>56</v>
      </c>
      <c r="B57" s="134">
        <v>20222145049</v>
      </c>
      <c r="C57" s="131" t="s">
        <v>40</v>
      </c>
      <c r="D57" s="134" t="s">
        <v>1759</v>
      </c>
      <c r="E57" s="131" t="s">
        <v>2076</v>
      </c>
      <c r="F57" s="131">
        <v>15902020525</v>
      </c>
      <c r="G57" s="131" t="s">
        <v>319</v>
      </c>
      <c r="H57" s="131" t="s">
        <v>44</v>
      </c>
      <c r="I57" s="131" t="s">
        <v>45</v>
      </c>
      <c r="J57" s="131" t="s">
        <v>2077</v>
      </c>
      <c r="K57" s="131" t="s">
        <v>2078</v>
      </c>
      <c r="L57" s="131">
        <v>0.55000000000000004</v>
      </c>
      <c r="M57" s="131" t="s">
        <v>2079</v>
      </c>
      <c r="N57" s="131">
        <v>0.55000000000000004</v>
      </c>
      <c r="O57" s="131" t="s">
        <v>2079</v>
      </c>
      <c r="P57" s="131">
        <v>18.05</v>
      </c>
      <c r="Q57" s="131">
        <v>0</v>
      </c>
      <c r="R57" s="131">
        <v>18.05</v>
      </c>
      <c r="S57" s="131">
        <v>0</v>
      </c>
      <c r="T57" s="131"/>
      <c r="U57" s="131"/>
      <c r="V57" s="131">
        <v>0.2</v>
      </c>
      <c r="W57" s="131" t="s">
        <v>2080</v>
      </c>
      <c r="X57" s="131">
        <v>0.2</v>
      </c>
      <c r="Y57" s="131" t="s">
        <v>2080</v>
      </c>
      <c r="Z57" s="131"/>
      <c r="AA57" s="131"/>
      <c r="AB57" s="131" t="s">
        <v>2081</v>
      </c>
      <c r="AC57" s="152" t="s">
        <v>2082</v>
      </c>
      <c r="AD57" s="131">
        <v>0.2</v>
      </c>
      <c r="AE57" s="131" t="s">
        <v>2083</v>
      </c>
      <c r="AF57" s="131">
        <v>0.2</v>
      </c>
      <c r="AG57" s="131">
        <v>0.2</v>
      </c>
      <c r="AH57" s="131">
        <v>19</v>
      </c>
      <c r="AI57" s="131">
        <v>19</v>
      </c>
      <c r="AJ57" s="188">
        <v>19</v>
      </c>
      <c r="AK57" s="131" t="s">
        <v>2084</v>
      </c>
      <c r="AL57" s="153" t="s">
        <v>1771</v>
      </c>
      <c r="AM57" s="134" t="s">
        <v>1772</v>
      </c>
      <c r="AN57" s="185" t="s">
        <v>430</v>
      </c>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4"/>
      <c r="BR57" s="194"/>
      <c r="BS57" s="194"/>
      <c r="BT57" s="194"/>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4"/>
      <c r="DP57" s="194"/>
      <c r="DQ57" s="194"/>
      <c r="DR57" s="194"/>
      <c r="DS57" s="194"/>
      <c r="DT57" s="194"/>
      <c r="DU57" s="194"/>
      <c r="DV57" s="194"/>
      <c r="DW57" s="194"/>
      <c r="DX57" s="194"/>
      <c r="DY57" s="194"/>
      <c r="DZ57" s="194"/>
      <c r="EA57" s="194"/>
      <c r="EB57" s="194"/>
      <c r="EC57" s="194"/>
      <c r="ED57" s="194"/>
      <c r="EE57" s="194"/>
      <c r="EF57" s="194"/>
      <c r="EG57" s="194"/>
      <c r="EH57" s="194"/>
      <c r="EI57" s="194"/>
      <c r="EJ57" s="194"/>
      <c r="EK57" s="194"/>
      <c r="EL57" s="194"/>
      <c r="EM57" s="194"/>
      <c r="EN57" s="194"/>
      <c r="EO57" s="194"/>
      <c r="EP57" s="194"/>
      <c r="EQ57" s="194"/>
      <c r="ER57" s="194"/>
      <c r="ES57" s="194"/>
      <c r="ET57" s="194"/>
      <c r="EU57" s="194"/>
      <c r="EV57" s="194"/>
      <c r="EW57" s="194"/>
      <c r="EX57" s="194"/>
      <c r="EY57" s="194"/>
      <c r="EZ57" s="194"/>
      <c r="FA57" s="194"/>
      <c r="FB57" s="194"/>
      <c r="FC57" s="194"/>
      <c r="FD57" s="194"/>
      <c r="FE57" s="194"/>
      <c r="FF57" s="194"/>
      <c r="FG57" s="194"/>
      <c r="FH57" s="194"/>
      <c r="FI57" s="194"/>
    </row>
    <row r="58" spans="1:165" s="118" customFormat="1" ht="78" x14ac:dyDescent="0.25">
      <c r="A58" s="131">
        <v>57</v>
      </c>
      <c r="B58" s="131">
        <v>20222047003</v>
      </c>
      <c r="C58" s="131" t="s">
        <v>87</v>
      </c>
      <c r="D58" s="131" t="s">
        <v>1655</v>
      </c>
      <c r="E58" s="131" t="s">
        <v>2085</v>
      </c>
      <c r="F58" s="131">
        <v>15218200879</v>
      </c>
      <c r="G58" s="131" t="s">
        <v>892</v>
      </c>
      <c r="H58" s="131" t="s">
        <v>44</v>
      </c>
      <c r="I58" s="131" t="s">
        <v>45</v>
      </c>
      <c r="J58" s="131" t="s">
        <v>499</v>
      </c>
      <c r="K58" s="131" t="s">
        <v>2086</v>
      </c>
      <c r="L58" s="131" t="s">
        <v>499</v>
      </c>
      <c r="M58" s="131" t="s">
        <v>2086</v>
      </c>
      <c r="N58" s="131" t="s">
        <v>499</v>
      </c>
      <c r="O58" s="131" t="s">
        <v>2086</v>
      </c>
      <c r="P58" s="153">
        <v>17.760000000000002</v>
      </c>
      <c r="Q58" s="131"/>
      <c r="R58" s="153">
        <f>P58-0.02</f>
        <v>17.740000000000002</v>
      </c>
      <c r="S58" s="131"/>
      <c r="T58" s="153">
        <v>17.739999999999998</v>
      </c>
      <c r="U58" s="131"/>
      <c r="V58" s="131">
        <v>0.4</v>
      </c>
      <c r="W58" s="131" t="s">
        <v>2087</v>
      </c>
      <c r="X58" s="131">
        <v>0.4</v>
      </c>
      <c r="Y58" s="131" t="s">
        <v>2087</v>
      </c>
      <c r="Z58" s="131">
        <v>0.4</v>
      </c>
      <c r="AA58" s="131" t="s">
        <v>2087</v>
      </c>
      <c r="AB58" s="131">
        <v>0.6</v>
      </c>
      <c r="AC58" s="131" t="s">
        <v>2088</v>
      </c>
      <c r="AD58" s="131">
        <v>0.6</v>
      </c>
      <c r="AE58" s="131" t="s">
        <v>2088</v>
      </c>
      <c r="AF58" s="131">
        <v>0.6</v>
      </c>
      <c r="AG58" s="131" t="s">
        <v>2088</v>
      </c>
      <c r="AH58" s="131">
        <f>AB58+V58+P58+0.25</f>
        <v>19.010000000000002</v>
      </c>
      <c r="AI58" s="131">
        <v>18.989999999999998</v>
      </c>
      <c r="AJ58" s="188">
        <v>18.989999999999998</v>
      </c>
      <c r="AK58" s="131"/>
      <c r="AL58" s="131" t="s">
        <v>1664</v>
      </c>
      <c r="AM58" s="131" t="s">
        <v>1665</v>
      </c>
      <c r="AN58" s="185" t="s">
        <v>430</v>
      </c>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4"/>
      <c r="BR58" s="194"/>
      <c r="BS58" s="194"/>
      <c r="BT58" s="194"/>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4"/>
      <c r="DP58" s="194"/>
      <c r="DQ58" s="194"/>
      <c r="DR58" s="194"/>
      <c r="DS58" s="194"/>
      <c r="DT58" s="194"/>
      <c r="DU58" s="194"/>
      <c r="DV58" s="194"/>
      <c r="DW58" s="194"/>
      <c r="DX58" s="194"/>
      <c r="DY58" s="194"/>
      <c r="DZ58" s="194"/>
      <c r="EA58" s="194"/>
      <c r="EB58" s="194"/>
      <c r="EC58" s="194"/>
      <c r="ED58" s="194"/>
      <c r="EE58" s="194"/>
      <c r="EF58" s="194"/>
      <c r="EG58" s="194"/>
      <c r="EH58" s="194"/>
      <c r="EI58" s="194"/>
      <c r="EJ58" s="194"/>
      <c r="EK58" s="194"/>
      <c r="EL58" s="194"/>
      <c r="EM58" s="194"/>
      <c r="EN58" s="194"/>
      <c r="EO58" s="194"/>
      <c r="EP58" s="194"/>
      <c r="EQ58" s="194"/>
      <c r="ER58" s="194"/>
      <c r="ES58" s="194"/>
      <c r="ET58" s="194"/>
      <c r="EU58" s="194"/>
      <c r="EV58" s="194"/>
      <c r="EW58" s="194"/>
      <c r="EX58" s="194"/>
      <c r="EY58" s="194"/>
      <c r="EZ58" s="194"/>
      <c r="FA58" s="194"/>
      <c r="FB58" s="194"/>
      <c r="FC58" s="194"/>
      <c r="FD58" s="194"/>
      <c r="FE58" s="194"/>
      <c r="FF58" s="194"/>
      <c r="FG58" s="194"/>
      <c r="FH58" s="194"/>
      <c r="FI58" s="194"/>
    </row>
    <row r="59" spans="1:165" s="118" customFormat="1" ht="78" x14ac:dyDescent="0.25">
      <c r="A59" s="131">
        <v>58</v>
      </c>
      <c r="B59" s="131">
        <v>20222145062</v>
      </c>
      <c r="C59" s="131" t="s">
        <v>40</v>
      </c>
      <c r="D59" s="131" t="s">
        <v>1678</v>
      </c>
      <c r="E59" s="131" t="s">
        <v>2089</v>
      </c>
      <c r="F59" s="131">
        <v>15153298706</v>
      </c>
      <c r="G59" s="131" t="s">
        <v>370</v>
      </c>
      <c r="H59" s="131" t="s">
        <v>44</v>
      </c>
      <c r="I59" s="131" t="s">
        <v>45</v>
      </c>
      <c r="J59" s="131">
        <v>0.25</v>
      </c>
      <c r="K59" s="131" t="s">
        <v>2090</v>
      </c>
      <c r="L59" s="131">
        <v>0.25</v>
      </c>
      <c r="M59" s="131" t="s">
        <v>2090</v>
      </c>
      <c r="N59" s="131">
        <v>0.25</v>
      </c>
      <c r="O59" s="131" t="s">
        <v>2090</v>
      </c>
      <c r="P59" s="131">
        <v>17.93</v>
      </c>
      <c r="Q59" s="131" t="s">
        <v>2091</v>
      </c>
      <c r="R59" s="131">
        <v>17.93</v>
      </c>
      <c r="S59" s="131" t="s">
        <v>2091</v>
      </c>
      <c r="T59" s="131">
        <v>17.93</v>
      </c>
      <c r="U59" s="131" t="s">
        <v>2091</v>
      </c>
      <c r="V59" s="131">
        <v>0.8</v>
      </c>
      <c r="W59" s="131" t="s">
        <v>2092</v>
      </c>
      <c r="X59" s="131">
        <v>0.8</v>
      </c>
      <c r="Y59" s="131" t="s">
        <v>2092</v>
      </c>
      <c r="Z59" s="131">
        <v>0.8</v>
      </c>
      <c r="AA59" s="131" t="s">
        <v>2092</v>
      </c>
      <c r="AB59" s="131">
        <v>0</v>
      </c>
      <c r="AC59" s="131" t="s">
        <v>148</v>
      </c>
      <c r="AD59" s="131">
        <v>0</v>
      </c>
      <c r="AE59" s="131" t="s">
        <v>148</v>
      </c>
      <c r="AF59" s="131">
        <v>0</v>
      </c>
      <c r="AG59" s="131" t="s">
        <v>148</v>
      </c>
      <c r="AH59" s="131">
        <v>18.98</v>
      </c>
      <c r="AI59" s="131">
        <f>SUM(N59,T59,Z59,AF59)</f>
        <v>18.98</v>
      </c>
      <c r="AJ59" s="188">
        <v>18.98</v>
      </c>
      <c r="AK59" s="131"/>
      <c r="AL59" s="131" t="s">
        <v>1686</v>
      </c>
      <c r="AM59" s="131" t="s">
        <v>1687</v>
      </c>
      <c r="AN59" s="185" t="s">
        <v>430</v>
      </c>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4"/>
      <c r="BR59" s="194"/>
      <c r="BS59" s="194"/>
      <c r="BT59" s="194"/>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4"/>
      <c r="DP59" s="194"/>
      <c r="DQ59" s="194"/>
      <c r="DR59" s="194"/>
      <c r="DS59" s="194"/>
      <c r="DT59" s="194"/>
      <c r="DU59" s="194"/>
      <c r="DV59" s="194"/>
      <c r="DW59" s="194"/>
      <c r="DX59" s="194"/>
      <c r="DY59" s="194"/>
      <c r="DZ59" s="194"/>
      <c r="EA59" s="194"/>
      <c r="EB59" s="194"/>
      <c r="EC59" s="194"/>
      <c r="ED59" s="194"/>
      <c r="EE59" s="194"/>
      <c r="EF59" s="194"/>
      <c r="EG59" s="194"/>
      <c r="EH59" s="194"/>
      <c r="EI59" s="194"/>
      <c r="EJ59" s="194"/>
      <c r="EK59" s="194"/>
      <c r="EL59" s="194"/>
      <c r="EM59" s="194"/>
      <c r="EN59" s="194"/>
      <c r="EO59" s="194"/>
      <c r="EP59" s="194"/>
      <c r="EQ59" s="194"/>
      <c r="ER59" s="194"/>
      <c r="ES59" s="194"/>
      <c r="ET59" s="194"/>
      <c r="EU59" s="194"/>
      <c r="EV59" s="194"/>
      <c r="EW59" s="194"/>
      <c r="EX59" s="194"/>
      <c r="EY59" s="194"/>
      <c r="EZ59" s="194"/>
      <c r="FA59" s="194"/>
      <c r="FB59" s="194"/>
      <c r="FC59" s="194"/>
      <c r="FD59" s="194"/>
      <c r="FE59" s="194"/>
      <c r="FF59" s="194"/>
      <c r="FG59" s="194"/>
      <c r="FH59" s="194"/>
      <c r="FI59" s="194"/>
    </row>
    <row r="60" spans="1:165" s="118" customFormat="1" ht="218.4" x14ac:dyDescent="0.25">
      <c r="A60" s="131">
        <v>59</v>
      </c>
      <c r="B60" s="134">
        <v>20222145014</v>
      </c>
      <c r="C60" s="131" t="s">
        <v>40</v>
      </c>
      <c r="D60" s="134" t="s">
        <v>1759</v>
      </c>
      <c r="E60" s="131" t="s">
        <v>2093</v>
      </c>
      <c r="F60" s="131">
        <v>15915931651</v>
      </c>
      <c r="G60" s="131" t="s">
        <v>64</v>
      </c>
      <c r="H60" s="131" t="s">
        <v>44</v>
      </c>
      <c r="I60" s="131" t="s">
        <v>45</v>
      </c>
      <c r="J60" s="131">
        <v>0.1</v>
      </c>
      <c r="K60" s="131"/>
      <c r="L60" s="131">
        <v>0.1</v>
      </c>
      <c r="M60" s="152" t="s">
        <v>2094</v>
      </c>
      <c r="N60" s="131">
        <v>0.1</v>
      </c>
      <c r="O60" s="152" t="s">
        <v>2094</v>
      </c>
      <c r="P60" s="131">
        <v>18.18</v>
      </c>
      <c r="Q60" s="131" t="s">
        <v>2095</v>
      </c>
      <c r="R60" s="131">
        <v>18.18</v>
      </c>
      <c r="S60" s="131" t="s">
        <v>2095</v>
      </c>
      <c r="T60" s="131">
        <v>18.18</v>
      </c>
      <c r="U60" s="131"/>
      <c r="V60" s="131">
        <v>0.3</v>
      </c>
      <c r="W60" s="131" t="s">
        <v>2096</v>
      </c>
      <c r="X60" s="131">
        <v>0.3</v>
      </c>
      <c r="Y60" s="131" t="s">
        <v>2096</v>
      </c>
      <c r="Z60" s="131">
        <v>0.3</v>
      </c>
      <c r="AA60" s="131" t="s">
        <v>2096</v>
      </c>
      <c r="AB60" s="131" t="s">
        <v>2097</v>
      </c>
      <c r="AC60" s="131" t="s">
        <v>2098</v>
      </c>
      <c r="AD60" s="131">
        <v>0.4</v>
      </c>
      <c r="AE60" s="131" t="s">
        <v>2099</v>
      </c>
      <c r="AF60" s="131">
        <v>0.4</v>
      </c>
      <c r="AG60" s="131">
        <v>0.4</v>
      </c>
      <c r="AH60" s="131">
        <v>18.98</v>
      </c>
      <c r="AI60" s="131">
        <v>18.98</v>
      </c>
      <c r="AJ60" s="188">
        <v>18.98</v>
      </c>
      <c r="AK60" s="131" t="s">
        <v>2100</v>
      </c>
      <c r="AL60" s="153" t="s">
        <v>1771</v>
      </c>
      <c r="AM60" s="193" t="s">
        <v>1772</v>
      </c>
      <c r="AN60" s="185" t="s">
        <v>430</v>
      </c>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4"/>
      <c r="DP60" s="194"/>
      <c r="DQ60" s="194"/>
      <c r="DR60" s="194"/>
      <c r="DS60" s="194"/>
      <c r="DT60" s="194"/>
      <c r="DU60" s="194"/>
      <c r="DV60" s="194"/>
      <c r="DW60" s="194"/>
      <c r="DX60" s="194"/>
      <c r="DY60" s="194"/>
      <c r="DZ60" s="194"/>
      <c r="EA60" s="194"/>
      <c r="EB60" s="194"/>
      <c r="EC60" s="194"/>
      <c r="ED60" s="194"/>
      <c r="EE60" s="194"/>
      <c r="EF60" s="194"/>
      <c r="EG60" s="194"/>
      <c r="EH60" s="194"/>
      <c r="EI60" s="194"/>
      <c r="EJ60" s="194"/>
      <c r="EK60" s="194"/>
      <c r="EL60" s="194"/>
      <c r="EM60" s="194"/>
      <c r="EN60" s="194"/>
      <c r="EO60" s="194"/>
      <c r="EP60" s="194"/>
      <c r="EQ60" s="194"/>
      <c r="ER60" s="194"/>
      <c r="ES60" s="194"/>
      <c r="ET60" s="194"/>
      <c r="EU60" s="194"/>
      <c r="EV60" s="194"/>
      <c r="EW60" s="194"/>
      <c r="EX60" s="194"/>
      <c r="EY60" s="194"/>
      <c r="EZ60" s="194"/>
      <c r="FA60" s="194"/>
      <c r="FB60" s="194"/>
      <c r="FC60" s="194"/>
      <c r="FD60" s="194"/>
      <c r="FE60" s="194"/>
      <c r="FF60" s="194"/>
      <c r="FG60" s="194"/>
      <c r="FH60" s="194"/>
      <c r="FI60" s="194"/>
    </row>
    <row r="61" spans="1:165" s="118" customFormat="1" ht="62.4" x14ac:dyDescent="0.25">
      <c r="A61" s="131">
        <v>60</v>
      </c>
      <c r="B61" s="134">
        <v>20222145029</v>
      </c>
      <c r="C61" s="131" t="s">
        <v>40</v>
      </c>
      <c r="D61" s="134" t="s">
        <v>1759</v>
      </c>
      <c r="E61" s="131" t="s">
        <v>2101</v>
      </c>
      <c r="F61" s="131">
        <v>18372761039</v>
      </c>
      <c r="G61" s="131" t="s">
        <v>64</v>
      </c>
      <c r="H61" s="131" t="s">
        <v>44</v>
      </c>
      <c r="I61" s="131" t="s">
        <v>45</v>
      </c>
      <c r="J61" s="131" t="s">
        <v>2102</v>
      </c>
      <c r="K61" s="131" t="s">
        <v>2103</v>
      </c>
      <c r="L61" s="131">
        <v>0.3</v>
      </c>
      <c r="M61" s="131" t="s">
        <v>2104</v>
      </c>
      <c r="N61" s="131">
        <v>0.3</v>
      </c>
      <c r="O61" s="131" t="s">
        <v>2104</v>
      </c>
      <c r="P61" s="131">
        <v>18.084</v>
      </c>
      <c r="Q61" s="131" t="s">
        <v>2105</v>
      </c>
      <c r="R61" s="131">
        <v>18.084</v>
      </c>
      <c r="S61" s="131" t="s">
        <v>2105</v>
      </c>
      <c r="T61" s="131"/>
      <c r="U61" s="131"/>
      <c r="V61" s="131" t="s">
        <v>1907</v>
      </c>
      <c r="W61" s="131" t="s">
        <v>2106</v>
      </c>
      <c r="X61" s="131">
        <v>0.4</v>
      </c>
      <c r="Y61" s="131" t="s">
        <v>2107</v>
      </c>
      <c r="Z61" s="131">
        <v>0.4</v>
      </c>
      <c r="AA61" s="131" t="s">
        <v>2107</v>
      </c>
      <c r="AB61" s="131">
        <v>0.4</v>
      </c>
      <c r="AC61" s="131" t="s">
        <v>2107</v>
      </c>
      <c r="AD61" s="131"/>
      <c r="AE61" s="131"/>
      <c r="AF61" s="131"/>
      <c r="AG61" s="131"/>
      <c r="AH61" s="131">
        <v>18.783999999999999</v>
      </c>
      <c r="AI61" s="131">
        <v>18.783999999999999</v>
      </c>
      <c r="AJ61" s="188">
        <v>18.78</v>
      </c>
      <c r="AK61" s="131" t="s">
        <v>2108</v>
      </c>
      <c r="AL61" s="153" t="s">
        <v>1771</v>
      </c>
      <c r="AM61" s="134" t="s">
        <v>1772</v>
      </c>
      <c r="AN61" s="185" t="s">
        <v>430</v>
      </c>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4"/>
      <c r="DP61" s="194"/>
      <c r="DQ61" s="194"/>
      <c r="DR61" s="194"/>
      <c r="DS61" s="194"/>
      <c r="DT61" s="194"/>
      <c r="DU61" s="194"/>
      <c r="DV61" s="194"/>
      <c r="DW61" s="194"/>
      <c r="DX61" s="194"/>
      <c r="DY61" s="194"/>
      <c r="DZ61" s="194"/>
      <c r="EA61" s="194"/>
      <c r="EB61" s="194"/>
      <c r="EC61" s="194"/>
      <c r="ED61" s="194"/>
      <c r="EE61" s="194"/>
      <c r="EF61" s="194"/>
      <c r="EG61" s="194"/>
      <c r="EH61" s="194"/>
      <c r="EI61" s="194"/>
      <c r="EJ61" s="194"/>
      <c r="EK61" s="194"/>
      <c r="EL61" s="194"/>
      <c r="EM61" s="194"/>
      <c r="EN61" s="194"/>
      <c r="EO61" s="194"/>
      <c r="EP61" s="194"/>
      <c r="EQ61" s="194"/>
      <c r="ER61" s="194"/>
      <c r="ES61" s="194"/>
      <c r="ET61" s="194"/>
      <c r="EU61" s="194"/>
      <c r="EV61" s="194"/>
      <c r="EW61" s="194"/>
      <c r="EX61" s="194"/>
      <c r="EY61" s="194"/>
      <c r="EZ61" s="194"/>
      <c r="FA61" s="194"/>
      <c r="FB61" s="194"/>
      <c r="FC61" s="194"/>
      <c r="FD61" s="194"/>
      <c r="FE61" s="194"/>
      <c r="FF61" s="194"/>
      <c r="FG61" s="194"/>
      <c r="FH61" s="194"/>
      <c r="FI61" s="194"/>
    </row>
    <row r="62" spans="1:165" s="119" customFormat="1" ht="202.8" x14ac:dyDescent="0.25">
      <c r="A62" s="131">
        <v>61</v>
      </c>
      <c r="B62" s="134">
        <v>20222145001</v>
      </c>
      <c r="C62" s="134" t="s">
        <v>40</v>
      </c>
      <c r="D62" s="134" t="s">
        <v>1655</v>
      </c>
      <c r="E62" s="134" t="s">
        <v>2109</v>
      </c>
      <c r="F62" s="134">
        <v>13874237842</v>
      </c>
      <c r="G62" s="134" t="s">
        <v>449</v>
      </c>
      <c r="H62" s="134" t="s">
        <v>44</v>
      </c>
      <c r="I62" s="134" t="s">
        <v>45</v>
      </c>
      <c r="J62" s="134" t="s">
        <v>222</v>
      </c>
      <c r="K62" s="131" t="s">
        <v>2110</v>
      </c>
      <c r="L62" s="134">
        <v>0.4</v>
      </c>
      <c r="M62" s="131" t="s">
        <v>2110</v>
      </c>
      <c r="N62" s="134">
        <v>0.45</v>
      </c>
      <c r="O62" s="131" t="s">
        <v>2111</v>
      </c>
      <c r="P62" s="134">
        <v>17.64</v>
      </c>
      <c r="Q62" s="131" t="s">
        <v>2112</v>
      </c>
      <c r="R62" s="134">
        <v>17.559999999999999</v>
      </c>
      <c r="S62" s="131" t="s">
        <v>2112</v>
      </c>
      <c r="T62" s="134">
        <v>17.559999999999999</v>
      </c>
      <c r="U62" s="131" t="s">
        <v>2112</v>
      </c>
      <c r="V62" s="134">
        <v>0.2</v>
      </c>
      <c r="W62" s="131" t="s">
        <v>2113</v>
      </c>
      <c r="X62" s="134">
        <v>0.2</v>
      </c>
      <c r="Y62" s="131" t="s">
        <v>2113</v>
      </c>
      <c r="Z62" s="134">
        <v>0.2</v>
      </c>
      <c r="AA62" s="131" t="s">
        <v>2113</v>
      </c>
      <c r="AB62" s="134">
        <v>0.5</v>
      </c>
      <c r="AC62" s="131" t="s">
        <v>2114</v>
      </c>
      <c r="AD62" s="134">
        <v>0.4</v>
      </c>
      <c r="AE62" s="131" t="s">
        <v>2115</v>
      </c>
      <c r="AF62" s="134">
        <v>0.4</v>
      </c>
      <c r="AG62" s="131" t="s">
        <v>2115</v>
      </c>
      <c r="AH62" s="134" t="e">
        <f>#REF!-0.08-0.1</f>
        <v>#REF!</v>
      </c>
      <c r="AI62" s="134">
        <v>18.61</v>
      </c>
      <c r="AJ62" s="191">
        <v>18.61</v>
      </c>
      <c r="AK62" s="131" t="s">
        <v>311</v>
      </c>
      <c r="AL62" s="131" t="s">
        <v>1664</v>
      </c>
      <c r="AM62" s="131" t="s">
        <v>1665</v>
      </c>
      <c r="AN62" s="185" t="s">
        <v>430</v>
      </c>
    </row>
    <row r="63" spans="1:165" s="116" customFormat="1" ht="144" x14ac:dyDescent="0.25">
      <c r="A63" s="131">
        <v>62</v>
      </c>
      <c r="B63" s="133" t="s">
        <v>2116</v>
      </c>
      <c r="C63" s="133" t="s">
        <v>40</v>
      </c>
      <c r="D63" s="133" t="s">
        <v>1689</v>
      </c>
      <c r="E63" s="133" t="s">
        <v>2117</v>
      </c>
      <c r="F63" s="133" t="s">
        <v>2118</v>
      </c>
      <c r="G63" s="133" t="s">
        <v>1002</v>
      </c>
      <c r="H63" s="133" t="s">
        <v>44</v>
      </c>
      <c r="I63" s="133" t="s">
        <v>45</v>
      </c>
      <c r="J63" s="133">
        <v>0.25</v>
      </c>
      <c r="K63" s="133" t="s">
        <v>2119</v>
      </c>
      <c r="L63" s="151">
        <v>0.25</v>
      </c>
      <c r="M63" s="151" t="s">
        <v>2119</v>
      </c>
      <c r="N63" s="133">
        <v>0.25</v>
      </c>
      <c r="O63" s="133" t="s">
        <v>2119</v>
      </c>
      <c r="P63" s="133">
        <v>17.940000000000001</v>
      </c>
      <c r="Q63" s="133" t="s">
        <v>2120</v>
      </c>
      <c r="R63" s="151">
        <v>17.940000000000001</v>
      </c>
      <c r="S63" s="161" t="s">
        <v>2120</v>
      </c>
      <c r="T63" s="133">
        <v>17.940000000000001</v>
      </c>
      <c r="U63" s="133" t="s">
        <v>2120</v>
      </c>
      <c r="V63" s="133">
        <v>0.4</v>
      </c>
      <c r="W63" s="133" t="s">
        <v>2121</v>
      </c>
      <c r="X63" s="151">
        <v>0.4</v>
      </c>
      <c r="Y63" s="161" t="s">
        <v>2121</v>
      </c>
      <c r="Z63" s="133">
        <v>0.4</v>
      </c>
      <c r="AA63" s="133" t="s">
        <v>2121</v>
      </c>
      <c r="AB63" s="131"/>
      <c r="AC63" s="131"/>
      <c r="AD63" s="131"/>
      <c r="AE63" s="131"/>
      <c r="AF63" s="152"/>
      <c r="AG63" s="152"/>
      <c r="AH63" s="131">
        <f>AB63+V63+P63+J63</f>
        <v>18.59</v>
      </c>
      <c r="AI63" s="131">
        <v>18.59</v>
      </c>
      <c r="AJ63" s="188">
        <v>18.59</v>
      </c>
      <c r="AK63" s="131"/>
      <c r="AL63" s="131" t="s">
        <v>1699</v>
      </c>
      <c r="AM63" s="131" t="s">
        <v>1700</v>
      </c>
      <c r="AN63" s="185" t="s">
        <v>430</v>
      </c>
    </row>
    <row r="64" spans="1:165" s="116" customFormat="1" ht="280.8" x14ac:dyDescent="0.25">
      <c r="A64" s="131">
        <v>63</v>
      </c>
      <c r="B64" s="132">
        <v>20222145007</v>
      </c>
      <c r="C64" s="132" t="s">
        <v>40</v>
      </c>
      <c r="D64" s="132" t="s">
        <v>1666</v>
      </c>
      <c r="E64" s="132" t="s">
        <v>2122</v>
      </c>
      <c r="F64" s="132">
        <v>16676302960</v>
      </c>
      <c r="G64" s="132" t="s">
        <v>207</v>
      </c>
      <c r="H64" s="132" t="s">
        <v>44</v>
      </c>
      <c r="I64" s="132" t="s">
        <v>45</v>
      </c>
      <c r="J64" s="132">
        <v>0.2</v>
      </c>
      <c r="K64" s="132" t="s">
        <v>2123</v>
      </c>
      <c r="L64" s="131">
        <v>0.25</v>
      </c>
      <c r="M64" s="131"/>
      <c r="N64" s="132">
        <v>0.25</v>
      </c>
      <c r="O64" s="132" t="s">
        <v>2123</v>
      </c>
      <c r="P64" s="150">
        <v>17.829999999999998</v>
      </c>
      <c r="Q64" s="132" t="s">
        <v>2124</v>
      </c>
      <c r="R64" s="131">
        <v>17.829999999999998</v>
      </c>
      <c r="S64" s="134"/>
      <c r="T64" s="150">
        <v>17.829999999999998</v>
      </c>
      <c r="U64" s="132" t="s">
        <v>2124</v>
      </c>
      <c r="V64" s="132">
        <v>0.2</v>
      </c>
      <c r="W64" s="132" t="s">
        <v>2125</v>
      </c>
      <c r="X64" s="131">
        <v>0.2</v>
      </c>
      <c r="Y64" s="134" t="s">
        <v>2126</v>
      </c>
      <c r="Z64" s="132">
        <v>0.2</v>
      </c>
      <c r="AA64" s="132" t="s">
        <v>2125</v>
      </c>
      <c r="AB64" s="131"/>
      <c r="AC64" s="131"/>
      <c r="AD64" s="131">
        <v>0.2</v>
      </c>
      <c r="AE64" s="132">
        <v>0.25</v>
      </c>
      <c r="AF64" s="132" t="s">
        <v>2127</v>
      </c>
      <c r="AG64" s="152">
        <v>0.2</v>
      </c>
      <c r="AH64" s="186">
        <f t="shared" ref="AH64:AH66" si="10">AD64+V64+P64+J64</f>
        <v>18.429999999999996</v>
      </c>
      <c r="AI64" s="187">
        <v>18.48</v>
      </c>
      <c r="AJ64" s="188">
        <f t="shared" ref="AJ64:AJ66" si="11">N64+T64+Z64+AG64</f>
        <v>18.479999999999997</v>
      </c>
      <c r="AK64" s="131" t="s">
        <v>2126</v>
      </c>
      <c r="AL64" s="131" t="s">
        <v>1676</v>
      </c>
      <c r="AM64" s="131" t="s">
        <v>1677</v>
      </c>
      <c r="AN64" s="185" t="s">
        <v>430</v>
      </c>
    </row>
    <row r="65" spans="1:40" s="116" customFormat="1" ht="46.8" x14ac:dyDescent="0.25">
      <c r="A65" s="131">
        <v>64</v>
      </c>
      <c r="B65" s="132">
        <v>20222145034</v>
      </c>
      <c r="C65" s="132" t="s">
        <v>40</v>
      </c>
      <c r="D65" s="132" t="s">
        <v>1666</v>
      </c>
      <c r="E65" s="132" t="s">
        <v>2128</v>
      </c>
      <c r="F65" s="132">
        <v>13512775954</v>
      </c>
      <c r="G65" s="132" t="s">
        <v>397</v>
      </c>
      <c r="H65" s="132" t="s">
        <v>44</v>
      </c>
      <c r="I65" s="132" t="s">
        <v>45</v>
      </c>
      <c r="J65" s="132">
        <v>0.25</v>
      </c>
      <c r="K65" s="132" t="s">
        <v>2072</v>
      </c>
      <c r="L65" s="131">
        <v>0.25</v>
      </c>
      <c r="M65" s="131"/>
      <c r="N65" s="131">
        <v>0.25</v>
      </c>
      <c r="O65" s="132" t="s">
        <v>2072</v>
      </c>
      <c r="P65" s="150">
        <v>17.95</v>
      </c>
      <c r="Q65" s="132"/>
      <c r="R65" s="131">
        <v>17.95</v>
      </c>
      <c r="S65" s="134"/>
      <c r="T65" s="150">
        <v>17.95</v>
      </c>
      <c r="U65" s="131"/>
      <c r="V65" s="132">
        <v>0.2</v>
      </c>
      <c r="W65" s="132" t="s">
        <v>2129</v>
      </c>
      <c r="X65" s="131">
        <v>0.2</v>
      </c>
      <c r="Y65" s="134"/>
      <c r="Z65" s="132">
        <v>0.2</v>
      </c>
      <c r="AA65" s="132" t="s">
        <v>2129</v>
      </c>
      <c r="AB65" s="131"/>
      <c r="AC65" s="131"/>
      <c r="AD65" s="131"/>
      <c r="AE65" s="132"/>
      <c r="AF65" s="132"/>
      <c r="AG65" s="152"/>
      <c r="AH65" s="186">
        <f t="shared" si="10"/>
        <v>18.399999999999999</v>
      </c>
      <c r="AI65" s="187">
        <v>18.399999999999999</v>
      </c>
      <c r="AJ65" s="188">
        <f t="shared" si="11"/>
        <v>18.399999999999999</v>
      </c>
      <c r="AK65" s="131"/>
      <c r="AL65" s="131" t="s">
        <v>1676</v>
      </c>
      <c r="AM65" s="131" t="s">
        <v>1677</v>
      </c>
      <c r="AN65" s="185" t="s">
        <v>430</v>
      </c>
    </row>
    <row r="66" spans="1:40" s="116" customFormat="1" ht="202.8" x14ac:dyDescent="0.25">
      <c r="A66" s="131">
        <v>65</v>
      </c>
      <c r="B66" s="132">
        <v>20222145025</v>
      </c>
      <c r="C66" s="132" t="s">
        <v>40</v>
      </c>
      <c r="D66" s="132" t="s">
        <v>1666</v>
      </c>
      <c r="E66" s="132" t="s">
        <v>2130</v>
      </c>
      <c r="F66" s="132">
        <v>15926632714</v>
      </c>
      <c r="G66" s="132" t="s">
        <v>112</v>
      </c>
      <c r="H66" s="132" t="s">
        <v>44</v>
      </c>
      <c r="I66" s="132" t="s">
        <v>45</v>
      </c>
      <c r="J66" s="132"/>
      <c r="K66" s="132"/>
      <c r="L66" s="131">
        <v>0</v>
      </c>
      <c r="M66" s="131"/>
      <c r="N66" s="131"/>
      <c r="O66" s="131"/>
      <c r="P66" s="150">
        <v>18.079999999999998</v>
      </c>
      <c r="Q66" s="132" t="s">
        <v>2131</v>
      </c>
      <c r="R66" s="131">
        <v>18.079999999999998</v>
      </c>
      <c r="S66" s="134"/>
      <c r="T66" s="150">
        <v>18.079999999999998</v>
      </c>
      <c r="U66" s="132" t="s">
        <v>2131</v>
      </c>
      <c r="V66" s="132"/>
      <c r="W66" s="132"/>
      <c r="X66" s="131">
        <v>0</v>
      </c>
      <c r="Y66" s="134"/>
      <c r="Z66" s="131"/>
      <c r="AA66" s="131"/>
      <c r="AB66" s="131"/>
      <c r="AC66" s="131"/>
      <c r="AD66" s="131">
        <v>0</v>
      </c>
      <c r="AE66" s="132"/>
      <c r="AF66" s="132"/>
      <c r="AG66" s="152"/>
      <c r="AH66" s="186">
        <f t="shared" si="10"/>
        <v>18.079999999999998</v>
      </c>
      <c r="AI66" s="187">
        <v>18.079999999999998</v>
      </c>
      <c r="AJ66" s="188">
        <f t="shared" si="11"/>
        <v>18.079999999999998</v>
      </c>
      <c r="AK66" s="131"/>
      <c r="AL66" s="131" t="s">
        <v>1676</v>
      </c>
      <c r="AM66" s="131" t="s">
        <v>1677</v>
      </c>
      <c r="AN66" s="185" t="s">
        <v>430</v>
      </c>
    </row>
    <row r="67" spans="1:40" s="116" customFormat="1" ht="62.4" x14ac:dyDescent="0.25">
      <c r="A67" s="131">
        <v>66</v>
      </c>
      <c r="B67" s="131">
        <v>20222145057</v>
      </c>
      <c r="C67" s="131" t="s">
        <v>40</v>
      </c>
      <c r="D67" s="131" t="s">
        <v>1678</v>
      </c>
      <c r="E67" s="131" t="s">
        <v>2132</v>
      </c>
      <c r="F67" s="131">
        <v>15940597293</v>
      </c>
      <c r="G67" s="131" t="s">
        <v>426</v>
      </c>
      <c r="H67" s="131" t="s">
        <v>44</v>
      </c>
      <c r="I67" s="131" t="s">
        <v>45</v>
      </c>
      <c r="J67" s="131">
        <v>0</v>
      </c>
      <c r="K67" s="131">
        <v>0</v>
      </c>
      <c r="L67" s="131">
        <v>0</v>
      </c>
      <c r="M67" s="131">
        <v>0</v>
      </c>
      <c r="N67" s="131">
        <v>0</v>
      </c>
      <c r="O67" s="131">
        <v>0</v>
      </c>
      <c r="P67" s="131">
        <v>17.649999999999999</v>
      </c>
      <c r="Q67" s="131"/>
      <c r="R67" s="131">
        <v>17.649999999999999</v>
      </c>
      <c r="S67" s="131"/>
      <c r="T67" s="131">
        <v>17.66</v>
      </c>
      <c r="U67" s="131"/>
      <c r="V67" s="131">
        <v>0.2</v>
      </c>
      <c r="W67" s="131" t="s">
        <v>2133</v>
      </c>
      <c r="X67" s="131">
        <v>0.2</v>
      </c>
      <c r="Y67" s="131" t="s">
        <v>2133</v>
      </c>
      <c r="Z67" s="131">
        <v>0.2</v>
      </c>
      <c r="AA67" s="131" t="s">
        <v>2133</v>
      </c>
      <c r="AB67" s="131">
        <v>0.2</v>
      </c>
      <c r="AC67" s="131" t="s">
        <v>2134</v>
      </c>
      <c r="AD67" s="131">
        <v>0.2</v>
      </c>
      <c r="AE67" s="131" t="s">
        <v>2134</v>
      </c>
      <c r="AF67" s="131">
        <v>0</v>
      </c>
      <c r="AG67" s="131"/>
      <c r="AH67" s="131">
        <v>17.86</v>
      </c>
      <c r="AI67" s="131">
        <f>SUM(N67,T67,Z67,AF67)</f>
        <v>17.86</v>
      </c>
      <c r="AJ67" s="188">
        <v>17.86</v>
      </c>
      <c r="AK67" s="131" t="s">
        <v>2135</v>
      </c>
      <c r="AL67" s="131" t="s">
        <v>1686</v>
      </c>
      <c r="AM67" s="131" t="s">
        <v>1687</v>
      </c>
      <c r="AN67" s="185" t="s">
        <v>430</v>
      </c>
    </row>
    <row r="68" spans="1:40" s="116" customFormat="1" ht="202.8" x14ac:dyDescent="0.25">
      <c r="A68" s="131">
        <v>67</v>
      </c>
      <c r="B68" s="131">
        <v>20222145044</v>
      </c>
      <c r="C68" s="131" t="s">
        <v>40</v>
      </c>
      <c r="D68" s="131" t="s">
        <v>1678</v>
      </c>
      <c r="E68" s="131" t="s">
        <v>2136</v>
      </c>
      <c r="F68" s="131">
        <v>18037225311</v>
      </c>
      <c r="G68" s="131" t="s">
        <v>568</v>
      </c>
      <c r="H68" s="131" t="s">
        <v>44</v>
      </c>
      <c r="I68" s="131" t="s">
        <v>45</v>
      </c>
      <c r="J68" s="131">
        <v>0.2</v>
      </c>
      <c r="K68" s="131" t="s">
        <v>2137</v>
      </c>
      <c r="L68" s="131">
        <v>0.2</v>
      </c>
      <c r="M68" s="131" t="s">
        <v>2137</v>
      </c>
      <c r="N68" s="131">
        <v>0</v>
      </c>
      <c r="O68" s="131" t="s">
        <v>148</v>
      </c>
      <c r="P68" s="131">
        <v>17.431999999999999</v>
      </c>
      <c r="Q68" s="131" t="s">
        <v>2138</v>
      </c>
      <c r="R68" s="131">
        <v>17.431999999999999</v>
      </c>
      <c r="S68" s="131" t="s">
        <v>2138</v>
      </c>
      <c r="T68" s="131">
        <v>17.431999999999999</v>
      </c>
      <c r="U68" s="131" t="s">
        <v>2138</v>
      </c>
      <c r="V68" s="131">
        <v>0</v>
      </c>
      <c r="W68" s="131" t="s">
        <v>148</v>
      </c>
      <c r="X68" s="131">
        <v>0</v>
      </c>
      <c r="Y68" s="131" t="s">
        <v>148</v>
      </c>
      <c r="Z68" s="131">
        <v>0</v>
      </c>
      <c r="AA68" s="131" t="s">
        <v>148</v>
      </c>
      <c r="AB68" s="131" t="s">
        <v>2139</v>
      </c>
      <c r="AC68" s="131" t="s">
        <v>2140</v>
      </c>
      <c r="AD68" s="131" t="s">
        <v>2139</v>
      </c>
      <c r="AE68" s="131" t="s">
        <v>2140</v>
      </c>
      <c r="AF68" s="131">
        <v>0.4</v>
      </c>
      <c r="AG68" s="131" t="s">
        <v>2141</v>
      </c>
      <c r="AH68" s="131">
        <v>17.829999999999998</v>
      </c>
      <c r="AI68" s="131">
        <f>SUM(N68,T68,Z68,AF68)</f>
        <v>17.831999999999997</v>
      </c>
      <c r="AJ68" s="188">
        <v>17.829999999999998</v>
      </c>
      <c r="AK68" s="131" t="s">
        <v>2142</v>
      </c>
      <c r="AL68" s="131" t="s">
        <v>1686</v>
      </c>
      <c r="AM68" s="131" t="s">
        <v>1687</v>
      </c>
      <c r="AN68" s="185" t="s">
        <v>430</v>
      </c>
    </row>
    <row r="69" spans="1:40" s="116" customFormat="1" ht="218.4" x14ac:dyDescent="0.25">
      <c r="A69" s="131">
        <v>68</v>
      </c>
      <c r="B69" s="131" t="s">
        <v>2143</v>
      </c>
      <c r="C69" s="131" t="s">
        <v>87</v>
      </c>
      <c r="D69" s="131" t="s">
        <v>1643</v>
      </c>
      <c r="E69" s="131" t="s">
        <v>2144</v>
      </c>
      <c r="F69" s="131">
        <v>17876673828</v>
      </c>
      <c r="G69" s="131" t="s">
        <v>121</v>
      </c>
      <c r="H69" s="131" t="s">
        <v>44</v>
      </c>
      <c r="I69" s="131" t="s">
        <v>45</v>
      </c>
      <c r="J69" s="132">
        <v>0.45</v>
      </c>
      <c r="K69" s="132" t="s">
        <v>2145</v>
      </c>
      <c r="L69" s="131">
        <v>0.45</v>
      </c>
      <c r="M69" s="131" t="s">
        <v>2145</v>
      </c>
      <c r="N69" s="131">
        <v>0.45</v>
      </c>
      <c r="O69" s="131" t="s">
        <v>2145</v>
      </c>
      <c r="P69" s="132">
        <v>16.79</v>
      </c>
      <c r="Q69" s="132" t="s">
        <v>2146</v>
      </c>
      <c r="R69" s="131">
        <v>16.79</v>
      </c>
      <c r="S69" s="131" t="s">
        <v>2146</v>
      </c>
      <c r="T69" s="131">
        <v>16.79</v>
      </c>
      <c r="U69" s="131" t="s">
        <v>2146</v>
      </c>
      <c r="V69" s="132">
        <v>0.2</v>
      </c>
      <c r="W69" s="132" t="s">
        <v>2147</v>
      </c>
      <c r="X69" s="131">
        <v>0.2</v>
      </c>
      <c r="Y69" s="131" t="s">
        <v>2147</v>
      </c>
      <c r="Z69" s="131">
        <v>0.2</v>
      </c>
      <c r="AA69" s="131" t="s">
        <v>2147</v>
      </c>
      <c r="AB69" s="132">
        <v>0.2</v>
      </c>
      <c r="AC69" s="132" t="s">
        <v>2148</v>
      </c>
      <c r="AD69" s="131">
        <v>0.2</v>
      </c>
      <c r="AE69" s="131" t="s">
        <v>2148</v>
      </c>
      <c r="AF69" s="131">
        <v>0.2</v>
      </c>
      <c r="AG69" s="131" t="s">
        <v>2148</v>
      </c>
      <c r="AH69" s="152">
        <v>17.64</v>
      </c>
      <c r="AI69" s="190">
        <f>N69+T69+AO69+AF69</f>
        <v>17.439999999999998</v>
      </c>
      <c r="AJ69" s="188">
        <v>17.440000000000001</v>
      </c>
      <c r="AK69" s="131"/>
      <c r="AL69" s="131" t="s">
        <v>1653</v>
      </c>
      <c r="AM69" s="131" t="s">
        <v>1654</v>
      </c>
      <c r="AN69" s="185" t="s">
        <v>430</v>
      </c>
    </row>
    <row r="70" spans="1:40" s="116" customFormat="1" ht="124.8" x14ac:dyDescent="0.25">
      <c r="A70" s="131">
        <v>69</v>
      </c>
      <c r="B70" s="132">
        <v>20222145004</v>
      </c>
      <c r="C70" s="132" t="s">
        <v>40</v>
      </c>
      <c r="D70" s="132" t="s">
        <v>1634</v>
      </c>
      <c r="E70" s="132" t="s">
        <v>2149</v>
      </c>
      <c r="F70" s="132">
        <v>13434331165</v>
      </c>
      <c r="G70" s="132" t="s">
        <v>103</v>
      </c>
      <c r="H70" s="132" t="s">
        <v>44</v>
      </c>
      <c r="I70" s="132" t="s">
        <v>45</v>
      </c>
      <c r="J70" s="132">
        <v>0.25</v>
      </c>
      <c r="K70" s="132" t="s">
        <v>2119</v>
      </c>
      <c r="L70" s="195"/>
      <c r="M70" s="195"/>
      <c r="N70" s="132">
        <v>0.25</v>
      </c>
      <c r="O70" s="132" t="s">
        <v>2119</v>
      </c>
      <c r="P70" s="132">
        <v>16.920000000000002</v>
      </c>
      <c r="Q70" s="197" t="s">
        <v>2150</v>
      </c>
      <c r="R70" s="195"/>
      <c r="S70" s="195"/>
      <c r="T70" s="132">
        <v>16.95</v>
      </c>
      <c r="U70" s="197" t="s">
        <v>2150</v>
      </c>
      <c r="V70" s="134"/>
      <c r="W70" s="195"/>
      <c r="X70" s="195"/>
      <c r="Y70" s="195"/>
      <c r="Z70" s="195"/>
      <c r="AA70" s="195"/>
      <c r="AB70" s="134"/>
      <c r="AC70" s="195"/>
      <c r="AD70" s="195"/>
      <c r="AE70" s="195"/>
      <c r="AF70" s="199"/>
      <c r="AG70" s="199"/>
      <c r="AH70" s="131">
        <f>AB70+V70+P70+J70</f>
        <v>17.170000000000002</v>
      </c>
      <c r="AI70" s="134">
        <f t="shared" ref="AI70:AI74" si="12">N70+T70+Z70+AF70</f>
        <v>17.2</v>
      </c>
      <c r="AJ70" s="188">
        <v>17.2</v>
      </c>
      <c r="AK70" s="195" t="s">
        <v>2151</v>
      </c>
      <c r="AL70" s="131" t="s">
        <v>1640</v>
      </c>
      <c r="AM70" s="131" t="s">
        <v>1641</v>
      </c>
      <c r="AN70" s="185" t="s">
        <v>430</v>
      </c>
    </row>
    <row r="71" spans="1:40" s="116" customFormat="1" ht="15.6" x14ac:dyDescent="0.25">
      <c r="A71" s="118"/>
      <c r="B71" s="165"/>
      <c r="C71" s="118"/>
      <c r="D71" s="165"/>
      <c r="E71" s="118"/>
      <c r="F71" s="118"/>
      <c r="G71" s="118"/>
      <c r="H71" s="118"/>
      <c r="I71" s="118"/>
      <c r="J71" s="118"/>
      <c r="K71" s="118"/>
      <c r="L71" s="118"/>
      <c r="M71" s="118"/>
      <c r="N71" s="118"/>
      <c r="O71" s="118"/>
      <c r="P71" s="118"/>
      <c r="Q71" s="118"/>
      <c r="R71" s="118"/>
      <c r="S71" s="118"/>
      <c r="T71" s="118"/>
      <c r="U71" s="118"/>
      <c r="V71" s="118"/>
      <c r="W71" s="198"/>
      <c r="X71" s="118"/>
      <c r="Y71" s="198"/>
      <c r="Z71" s="118"/>
      <c r="AA71" s="198"/>
      <c r="AB71" s="118"/>
      <c r="AC71" s="118"/>
      <c r="AD71" s="118"/>
      <c r="AE71" s="118"/>
      <c r="AF71" s="118"/>
      <c r="AG71" s="118"/>
      <c r="AH71" s="118"/>
      <c r="AI71" s="118"/>
      <c r="AJ71" s="118"/>
      <c r="AK71" s="118"/>
      <c r="AL71" s="198"/>
      <c r="AM71" s="165"/>
      <c r="AN71" s="165"/>
    </row>
    <row r="72" spans="1:40" s="116" customFormat="1" ht="202.8" x14ac:dyDescent="0.25">
      <c r="A72" s="120">
        <v>70</v>
      </c>
      <c r="B72" s="121" t="s">
        <v>2152</v>
      </c>
      <c r="C72" s="121" t="s">
        <v>40</v>
      </c>
      <c r="D72" s="121" t="s">
        <v>1643</v>
      </c>
      <c r="E72" s="121" t="s">
        <v>2153</v>
      </c>
      <c r="F72" s="121">
        <v>13536191935</v>
      </c>
      <c r="G72" s="121" t="s">
        <v>121</v>
      </c>
      <c r="H72" s="121" t="s">
        <v>44</v>
      </c>
      <c r="I72" s="121" t="s">
        <v>45</v>
      </c>
      <c r="J72" s="121">
        <v>0.25</v>
      </c>
      <c r="K72" s="121" t="s">
        <v>2154</v>
      </c>
      <c r="L72" s="121">
        <v>0.25</v>
      </c>
      <c r="M72" s="121" t="s">
        <v>2154</v>
      </c>
      <c r="N72" s="121">
        <v>0.25</v>
      </c>
      <c r="O72" s="121" t="s">
        <v>2154</v>
      </c>
      <c r="P72" s="121">
        <v>18.02</v>
      </c>
      <c r="Q72" s="121" t="s">
        <v>2155</v>
      </c>
      <c r="R72" s="121">
        <v>18.02</v>
      </c>
      <c r="S72" s="121" t="s">
        <v>2155</v>
      </c>
      <c r="T72" s="121">
        <v>18.02</v>
      </c>
      <c r="U72" s="121" t="s">
        <v>2155</v>
      </c>
      <c r="V72" s="121">
        <v>1</v>
      </c>
      <c r="W72" s="121" t="s">
        <v>2156</v>
      </c>
      <c r="X72" s="121">
        <v>1</v>
      </c>
      <c r="Y72" s="121" t="s">
        <v>2156</v>
      </c>
      <c r="Z72" s="121">
        <v>1</v>
      </c>
      <c r="AA72" s="121" t="s">
        <v>2156</v>
      </c>
      <c r="AB72" s="121">
        <v>0</v>
      </c>
      <c r="AC72" s="121">
        <v>0</v>
      </c>
      <c r="AD72" s="121">
        <v>0</v>
      </c>
      <c r="AE72" s="121">
        <v>0</v>
      </c>
      <c r="AF72" s="121">
        <v>0</v>
      </c>
      <c r="AG72" s="121">
        <v>0</v>
      </c>
      <c r="AH72" s="120">
        <v>22.42</v>
      </c>
      <c r="AI72" s="168">
        <f t="shared" si="12"/>
        <v>19.27</v>
      </c>
      <c r="AJ72" s="168">
        <v>19.27</v>
      </c>
      <c r="AK72" s="120" t="s">
        <v>2157</v>
      </c>
      <c r="AL72" s="120" t="s">
        <v>1653</v>
      </c>
      <c r="AM72" s="120" t="s">
        <v>1654</v>
      </c>
      <c r="AN72" s="138" t="s">
        <v>52</v>
      </c>
    </row>
    <row r="73" spans="1:40" s="116" customFormat="1" ht="109.2" x14ac:dyDescent="0.25">
      <c r="A73" s="120">
        <v>71</v>
      </c>
      <c r="B73" s="121" t="s">
        <v>2158</v>
      </c>
      <c r="C73" s="121" t="s">
        <v>40</v>
      </c>
      <c r="D73" s="121" t="s">
        <v>1643</v>
      </c>
      <c r="E73" s="121" t="s">
        <v>2159</v>
      </c>
      <c r="F73" s="121">
        <v>13060652829</v>
      </c>
      <c r="G73" s="121" t="s">
        <v>473</v>
      </c>
      <c r="H73" s="121" t="s">
        <v>44</v>
      </c>
      <c r="I73" s="121" t="s">
        <v>45</v>
      </c>
      <c r="J73" s="121">
        <v>3.35</v>
      </c>
      <c r="K73" s="121" t="s">
        <v>2160</v>
      </c>
      <c r="L73" s="121">
        <v>3.35</v>
      </c>
      <c r="M73" s="121" t="s">
        <v>2160</v>
      </c>
      <c r="N73" s="121">
        <v>3.05</v>
      </c>
      <c r="O73" s="196" t="s">
        <v>2161</v>
      </c>
      <c r="P73" s="121">
        <v>18.62</v>
      </c>
      <c r="Q73" s="121"/>
      <c r="R73" s="121">
        <v>18.62</v>
      </c>
      <c r="S73" s="121"/>
      <c r="T73" s="121">
        <v>18.62</v>
      </c>
      <c r="U73" s="121"/>
      <c r="V73" s="121">
        <v>0.2</v>
      </c>
      <c r="W73" s="121" t="s">
        <v>2162</v>
      </c>
      <c r="X73" s="121">
        <v>0.2</v>
      </c>
      <c r="Y73" s="121" t="s">
        <v>2162</v>
      </c>
      <c r="Z73" s="121">
        <v>0.2</v>
      </c>
      <c r="AA73" s="121" t="s">
        <v>2162</v>
      </c>
      <c r="AB73" s="121">
        <v>2.7</v>
      </c>
      <c r="AC73" s="120" t="s">
        <v>2163</v>
      </c>
      <c r="AD73" s="121">
        <v>2.7</v>
      </c>
      <c r="AE73" s="120" t="s">
        <v>2163</v>
      </c>
      <c r="AF73" s="121">
        <v>2.7</v>
      </c>
      <c r="AG73" s="120" t="s">
        <v>2163</v>
      </c>
      <c r="AH73" s="120">
        <v>22.42</v>
      </c>
      <c r="AI73" s="168">
        <f t="shared" si="12"/>
        <v>24.57</v>
      </c>
      <c r="AJ73" s="168">
        <v>24.57</v>
      </c>
      <c r="AK73" s="120" t="s">
        <v>2157</v>
      </c>
      <c r="AL73" s="120" t="s">
        <v>1653</v>
      </c>
      <c r="AM73" s="120" t="s">
        <v>1654</v>
      </c>
      <c r="AN73" s="138" t="s">
        <v>52</v>
      </c>
    </row>
    <row r="74" spans="1:40" s="116" customFormat="1" ht="156" x14ac:dyDescent="0.25">
      <c r="A74" s="120">
        <v>72</v>
      </c>
      <c r="B74" s="121" t="s">
        <v>2164</v>
      </c>
      <c r="C74" s="121" t="s">
        <v>40</v>
      </c>
      <c r="D74" s="121" t="s">
        <v>1643</v>
      </c>
      <c r="E74" s="121" t="s">
        <v>2165</v>
      </c>
      <c r="F74" s="121">
        <v>15877788954</v>
      </c>
      <c r="G74" s="121" t="s">
        <v>121</v>
      </c>
      <c r="H74" s="121" t="s">
        <v>44</v>
      </c>
      <c r="I74" s="121" t="s">
        <v>1680</v>
      </c>
      <c r="J74" s="121">
        <v>0.25</v>
      </c>
      <c r="K74" s="121" t="s">
        <v>2166</v>
      </c>
      <c r="L74" s="121">
        <v>0.25</v>
      </c>
      <c r="M74" s="121" t="s">
        <v>2166</v>
      </c>
      <c r="N74" s="121">
        <v>0.25</v>
      </c>
      <c r="O74" s="121" t="s">
        <v>2166</v>
      </c>
      <c r="P74" s="121">
        <v>18.2</v>
      </c>
      <c r="Q74" s="121" t="s">
        <v>2167</v>
      </c>
      <c r="R74" s="121">
        <v>18.2</v>
      </c>
      <c r="S74" s="121" t="s">
        <v>2167</v>
      </c>
      <c r="T74" s="121">
        <v>18.2</v>
      </c>
      <c r="U74" s="121" t="s">
        <v>2167</v>
      </c>
      <c r="V74" s="121">
        <v>7.8</v>
      </c>
      <c r="W74" s="121" t="s">
        <v>2168</v>
      </c>
      <c r="X74" s="121">
        <v>7.8</v>
      </c>
      <c r="Y74" s="121" t="s">
        <v>2168</v>
      </c>
      <c r="Z74" s="121">
        <v>7.8</v>
      </c>
      <c r="AA74" s="121" t="s">
        <v>2168</v>
      </c>
      <c r="AB74" s="121">
        <v>1.3</v>
      </c>
      <c r="AC74" s="121" t="s">
        <v>2169</v>
      </c>
      <c r="AD74" s="121">
        <v>1.3</v>
      </c>
      <c r="AE74" s="121" t="s">
        <v>2169</v>
      </c>
      <c r="AF74" s="121">
        <v>1.2</v>
      </c>
      <c r="AG74" s="196" t="s">
        <v>2170</v>
      </c>
      <c r="AH74" s="120">
        <v>22.42</v>
      </c>
      <c r="AI74" s="168">
        <f t="shared" si="12"/>
        <v>27.45</v>
      </c>
      <c r="AJ74" s="168">
        <v>27.45</v>
      </c>
      <c r="AK74" s="120" t="s">
        <v>2157</v>
      </c>
      <c r="AL74" s="120" t="s">
        <v>1653</v>
      </c>
      <c r="AM74" s="120" t="s">
        <v>1654</v>
      </c>
      <c r="AN74" s="138" t="s">
        <v>52</v>
      </c>
    </row>
  </sheetData>
  <phoneticPr fontId="78" type="noConversion"/>
  <dataValidations count="2">
    <dataValidation type="list" allowBlank="1" showInputMessage="1" showErrorMessage="1" sqref="H1:H25 H27:H48 H54:H74" xr:uid="{00000000-0002-0000-0300-000000000000}">
      <formula1>"全日制学术博士,全日制学术硕士,全日制专业硕士,非全日制专业硕士"</formula1>
    </dataValidation>
    <dataValidation type="list" allowBlank="1" showInputMessage="1" showErrorMessage="1" sqref="I1:I25 I27:I48 I54:I74" xr:uid="{00000000-0002-0000-0300-000001000000}">
      <formula1>"定向,非定向"</formula1>
    </dataValidation>
  </dataValidation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00"/>
  <sheetViews>
    <sheetView topLeftCell="A88" zoomScale="53" zoomScaleNormal="53" workbookViewId="0">
      <selection activeCell="E100" sqref="E100"/>
    </sheetView>
  </sheetViews>
  <sheetFormatPr defaultColWidth="8.88671875" defaultRowHeight="15.6" x14ac:dyDescent="0.25"/>
  <cols>
    <col min="1" max="1" width="9.109375" style="24" customWidth="1"/>
    <col min="2" max="2" width="17" style="24" customWidth="1"/>
    <col min="3" max="3" width="18.21875" style="24" customWidth="1"/>
    <col min="4" max="4" width="16.44140625" style="24" customWidth="1"/>
    <col min="5" max="5" width="8.88671875" style="29"/>
    <col min="6" max="6" width="17" style="24" customWidth="1"/>
    <col min="7" max="7" width="8.88671875" style="24"/>
    <col min="8" max="8" width="15.33203125" style="24" customWidth="1"/>
    <col min="9" max="9" width="8.88671875" style="24" customWidth="1"/>
    <col min="10" max="10" width="9.109375" style="24" customWidth="1"/>
    <col min="11" max="11" width="52.88671875" style="24" customWidth="1"/>
    <col min="12" max="12" width="12.88671875" style="24" customWidth="1"/>
    <col min="13" max="13" width="43" style="24" customWidth="1"/>
    <col min="14" max="14" width="13.5546875" style="24" customWidth="1"/>
    <col min="15" max="15" width="52.88671875" style="24" customWidth="1"/>
    <col min="16" max="16" width="12.5546875" style="24" customWidth="1"/>
    <col min="17" max="17" width="52.44140625" style="24" customWidth="1"/>
    <col min="18" max="18" width="12.5546875" style="24" customWidth="1"/>
    <col min="19" max="19" width="38.5546875" style="24" customWidth="1"/>
    <col min="20" max="20" width="9.109375" style="24" customWidth="1"/>
    <col min="21" max="21" width="50" style="24" customWidth="1"/>
    <col min="22" max="22" width="9.109375" style="24" customWidth="1"/>
    <col min="23" max="23" width="45.109375" style="24" customWidth="1"/>
    <col min="24" max="24" width="9.109375" style="24" customWidth="1"/>
    <col min="25" max="25" width="40" style="24" customWidth="1"/>
    <col min="26" max="26" width="9.109375" style="24" customWidth="1"/>
    <col min="27" max="27" width="48.33203125" style="24" customWidth="1"/>
    <col min="28" max="28" width="9.109375" style="24" customWidth="1"/>
    <col min="29" max="29" width="49.77734375" style="24" customWidth="1"/>
    <col min="30" max="30" width="9.109375" style="24" customWidth="1"/>
    <col min="31" max="31" width="39.109375" style="24" customWidth="1"/>
    <col min="32" max="32" width="9.109375" style="30" customWidth="1"/>
    <col min="33" max="33" width="52.21875" style="30" customWidth="1"/>
    <col min="34" max="34" width="14" style="24" customWidth="1"/>
    <col min="35" max="35" width="12.5546875" style="24" customWidth="1"/>
    <col min="36" max="36" width="22.109375" style="24" customWidth="1"/>
    <col min="37" max="16384" width="8.88671875" style="24"/>
  </cols>
  <sheetData>
    <row r="1" spans="1:40" ht="25.8" x14ac:dyDescent="0.2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row>
    <row r="2" spans="1:40" ht="93.6" x14ac:dyDescent="0.25">
      <c r="A2" s="4" t="s">
        <v>1</v>
      </c>
      <c r="B2" s="4" t="s">
        <v>2</v>
      </c>
      <c r="C2" s="4" t="s">
        <v>3</v>
      </c>
      <c r="D2" s="4" t="s">
        <v>4</v>
      </c>
      <c r="E2" s="31" t="s">
        <v>5</v>
      </c>
      <c r="F2" s="4" t="s">
        <v>6</v>
      </c>
      <c r="G2" s="4" t="s">
        <v>7</v>
      </c>
      <c r="H2" s="4" t="s">
        <v>8</v>
      </c>
      <c r="I2" s="4" t="s">
        <v>9</v>
      </c>
      <c r="J2" s="4" t="s">
        <v>10</v>
      </c>
      <c r="K2" s="4" t="s">
        <v>11</v>
      </c>
      <c r="L2" s="9" t="s">
        <v>12</v>
      </c>
      <c r="M2" s="9" t="s">
        <v>13</v>
      </c>
      <c r="N2" s="9" t="s">
        <v>14</v>
      </c>
      <c r="O2" s="9" t="s">
        <v>15</v>
      </c>
      <c r="P2" s="4" t="s">
        <v>16</v>
      </c>
      <c r="Q2" s="4" t="s">
        <v>17</v>
      </c>
      <c r="R2" s="9" t="s">
        <v>18</v>
      </c>
      <c r="S2" s="9" t="s">
        <v>19</v>
      </c>
      <c r="T2" s="9" t="s">
        <v>20</v>
      </c>
      <c r="U2" s="9" t="s">
        <v>21</v>
      </c>
      <c r="V2" s="4" t="s">
        <v>22</v>
      </c>
      <c r="W2" s="4" t="s">
        <v>23</v>
      </c>
      <c r="X2" s="9" t="s">
        <v>24</v>
      </c>
      <c r="Y2" s="9" t="s">
        <v>25</v>
      </c>
      <c r="Z2" s="9" t="s">
        <v>26</v>
      </c>
      <c r="AA2" s="9" t="s">
        <v>27</v>
      </c>
      <c r="AB2" s="4" t="s">
        <v>28</v>
      </c>
      <c r="AC2" s="4" t="s">
        <v>29</v>
      </c>
      <c r="AD2" s="9" t="s">
        <v>28</v>
      </c>
      <c r="AE2" s="9" t="s">
        <v>30</v>
      </c>
      <c r="AF2" s="9" t="s">
        <v>31</v>
      </c>
      <c r="AG2" s="9" t="s">
        <v>32</v>
      </c>
      <c r="AH2" s="4" t="s">
        <v>33</v>
      </c>
      <c r="AI2" s="9" t="s">
        <v>34</v>
      </c>
      <c r="AJ2" s="9" t="s">
        <v>35</v>
      </c>
      <c r="AK2" s="4" t="s">
        <v>36</v>
      </c>
      <c r="AL2" s="4" t="s">
        <v>37</v>
      </c>
      <c r="AM2" s="59" t="s">
        <v>38</v>
      </c>
      <c r="AN2" s="59" t="s">
        <v>39</v>
      </c>
    </row>
    <row r="3" spans="1:40" s="25" customFormat="1" ht="343.2" x14ac:dyDescent="0.25">
      <c r="A3" s="6">
        <v>1</v>
      </c>
      <c r="B3" s="6">
        <v>20223141107</v>
      </c>
      <c r="C3" s="6" t="s">
        <v>507</v>
      </c>
      <c r="D3" s="6" t="s">
        <v>1730</v>
      </c>
      <c r="E3" s="32" t="s">
        <v>2171</v>
      </c>
      <c r="F3" s="6">
        <v>15521316336</v>
      </c>
      <c r="G3" s="6" t="s">
        <v>1732</v>
      </c>
      <c r="H3" s="6" t="s">
        <v>509</v>
      </c>
      <c r="I3" s="6" t="s">
        <v>45</v>
      </c>
      <c r="J3" s="44">
        <v>6.45</v>
      </c>
      <c r="K3" s="44" t="s">
        <v>2172</v>
      </c>
      <c r="L3" s="11">
        <v>6.25</v>
      </c>
      <c r="M3" s="6" t="s">
        <v>2173</v>
      </c>
      <c r="N3" s="6">
        <v>6.25</v>
      </c>
      <c r="O3" s="44" t="s">
        <v>2174</v>
      </c>
      <c r="P3" s="6">
        <v>18.510000000000002</v>
      </c>
      <c r="Q3" s="44" t="s">
        <v>2175</v>
      </c>
      <c r="R3" s="6">
        <v>18.510000000000002</v>
      </c>
      <c r="S3" s="6"/>
      <c r="T3" s="6">
        <v>18.510000000000002</v>
      </c>
      <c r="U3" s="44" t="s">
        <v>2175</v>
      </c>
      <c r="V3" s="44">
        <v>36.799999999999997</v>
      </c>
      <c r="W3" s="44" t="s">
        <v>2176</v>
      </c>
      <c r="X3" s="44">
        <v>36.6</v>
      </c>
      <c r="Y3" s="6" t="s">
        <v>2177</v>
      </c>
      <c r="Z3" s="6">
        <v>36.6</v>
      </c>
      <c r="AA3" s="44" t="s">
        <v>2178</v>
      </c>
      <c r="AB3" s="44">
        <v>1.3</v>
      </c>
      <c r="AC3" s="44" t="s">
        <v>2179</v>
      </c>
      <c r="AD3" s="10">
        <v>1.1000000000000001</v>
      </c>
      <c r="AE3" s="6" t="s">
        <v>2180</v>
      </c>
      <c r="AF3" s="11">
        <v>1.1000000000000001</v>
      </c>
      <c r="AG3" s="44" t="s">
        <v>2181</v>
      </c>
      <c r="AH3" s="44">
        <v>63.06</v>
      </c>
      <c r="AI3" s="10">
        <v>62.46</v>
      </c>
      <c r="AJ3" s="60">
        <v>62.46</v>
      </c>
      <c r="AK3" s="6"/>
      <c r="AL3" s="6" t="s">
        <v>2182</v>
      </c>
      <c r="AM3" s="6" t="s">
        <v>1676</v>
      </c>
      <c r="AN3" s="44" t="s">
        <v>52</v>
      </c>
    </row>
    <row r="4" spans="1:40" s="25" customFormat="1" ht="312" x14ac:dyDescent="0.25">
      <c r="A4" s="6">
        <v>2</v>
      </c>
      <c r="B4" s="6" t="s">
        <v>2183</v>
      </c>
      <c r="C4" s="6" t="s">
        <v>566</v>
      </c>
      <c r="D4" s="6" t="s">
        <v>1643</v>
      </c>
      <c r="E4" s="32" t="s">
        <v>2184</v>
      </c>
      <c r="F4" s="6">
        <v>18011751490</v>
      </c>
      <c r="G4" s="6" t="s">
        <v>121</v>
      </c>
      <c r="H4" s="6" t="s">
        <v>509</v>
      </c>
      <c r="I4" s="6" t="s">
        <v>45</v>
      </c>
      <c r="J4" s="44">
        <v>3.05</v>
      </c>
      <c r="K4" s="44" t="s">
        <v>2185</v>
      </c>
      <c r="L4" s="6">
        <v>3.05</v>
      </c>
      <c r="M4" s="6" t="s">
        <v>2186</v>
      </c>
      <c r="N4" s="6">
        <v>3.05</v>
      </c>
      <c r="O4" s="6" t="s">
        <v>2186</v>
      </c>
      <c r="P4" s="44">
        <v>18.41</v>
      </c>
      <c r="Q4" s="44" t="s">
        <v>2187</v>
      </c>
      <c r="R4" s="6">
        <v>18.41</v>
      </c>
      <c r="S4" s="6" t="s">
        <v>2187</v>
      </c>
      <c r="T4" s="6">
        <v>18.41</v>
      </c>
      <c r="U4" s="6" t="s">
        <v>2187</v>
      </c>
      <c r="V4" s="44">
        <v>31.4</v>
      </c>
      <c r="W4" s="44" t="s">
        <v>2188</v>
      </c>
      <c r="X4" s="6">
        <v>31.4</v>
      </c>
      <c r="Y4" s="6" t="s">
        <v>2188</v>
      </c>
      <c r="Z4" s="6">
        <v>31.4</v>
      </c>
      <c r="AA4" s="6" t="s">
        <v>2188</v>
      </c>
      <c r="AB4" s="44">
        <v>0.5</v>
      </c>
      <c r="AC4" s="44" t="s">
        <v>2189</v>
      </c>
      <c r="AD4" s="6">
        <v>0.4</v>
      </c>
      <c r="AE4" s="10" t="s">
        <v>2190</v>
      </c>
      <c r="AF4" s="6">
        <v>0.4</v>
      </c>
      <c r="AG4" s="10" t="s">
        <v>2190</v>
      </c>
      <c r="AH4" s="61">
        <v>53.36</v>
      </c>
      <c r="AI4" s="62" t="s">
        <v>2191</v>
      </c>
      <c r="AJ4" s="63">
        <f t="shared" ref="AJ4:AJ8" si="0">N4+T4+Z4+AF4</f>
        <v>53.26</v>
      </c>
      <c r="AK4" s="6"/>
      <c r="AL4" s="6" t="s">
        <v>2192</v>
      </c>
      <c r="AM4" s="6" t="s">
        <v>1654</v>
      </c>
      <c r="AN4" s="44" t="s">
        <v>52</v>
      </c>
    </row>
    <row r="5" spans="1:40" s="25" customFormat="1" ht="171.6" x14ac:dyDescent="0.25">
      <c r="A5" s="6">
        <v>3</v>
      </c>
      <c r="B5" s="6">
        <v>20223141010</v>
      </c>
      <c r="C5" s="6" t="s">
        <v>507</v>
      </c>
      <c r="D5" s="6" t="s">
        <v>1730</v>
      </c>
      <c r="E5" s="32" t="s">
        <v>2193</v>
      </c>
      <c r="F5" s="6">
        <v>19970040592</v>
      </c>
      <c r="G5" s="6" t="s">
        <v>2021</v>
      </c>
      <c r="H5" s="6" t="s">
        <v>509</v>
      </c>
      <c r="I5" s="6" t="s">
        <v>45</v>
      </c>
      <c r="J5" s="6">
        <v>0.6</v>
      </c>
      <c r="K5" s="6" t="s">
        <v>2194</v>
      </c>
      <c r="L5" s="11">
        <v>0.6</v>
      </c>
      <c r="M5" s="6"/>
      <c r="N5" s="6">
        <v>0.65</v>
      </c>
      <c r="O5" s="6" t="s">
        <v>2194</v>
      </c>
      <c r="P5" s="6">
        <v>17.98</v>
      </c>
      <c r="Q5" s="44" t="s">
        <v>2195</v>
      </c>
      <c r="R5" s="6">
        <v>17.98</v>
      </c>
      <c r="S5" s="6"/>
      <c r="T5" s="6">
        <v>17.98</v>
      </c>
      <c r="U5" s="44" t="s">
        <v>2195</v>
      </c>
      <c r="V5" s="6">
        <v>30.6</v>
      </c>
      <c r="W5" s="6" t="s">
        <v>2196</v>
      </c>
      <c r="X5" s="44">
        <v>30.6</v>
      </c>
      <c r="Y5" s="6"/>
      <c r="Z5" s="6">
        <v>30.6</v>
      </c>
      <c r="AA5" s="6" t="s">
        <v>2196</v>
      </c>
      <c r="AB5" s="6">
        <v>0.2</v>
      </c>
      <c r="AC5" s="6" t="s">
        <v>2197</v>
      </c>
      <c r="AD5" s="6">
        <v>0.2</v>
      </c>
      <c r="AE5" s="6"/>
      <c r="AF5" s="11">
        <v>0.2</v>
      </c>
      <c r="AG5" s="6" t="s">
        <v>2197</v>
      </c>
      <c r="AH5" s="6">
        <v>49.43</v>
      </c>
      <c r="AI5" s="6">
        <v>49.43</v>
      </c>
      <c r="AJ5" s="60">
        <v>49.43</v>
      </c>
      <c r="AK5" s="6"/>
      <c r="AL5" s="6" t="s">
        <v>2182</v>
      </c>
      <c r="AM5" s="6" t="s">
        <v>1676</v>
      </c>
      <c r="AN5" s="44" t="s">
        <v>52</v>
      </c>
    </row>
    <row r="6" spans="1:40" s="25" customFormat="1" ht="343.2" x14ac:dyDescent="0.25">
      <c r="A6" s="6">
        <v>4</v>
      </c>
      <c r="B6" s="6" t="s">
        <v>2198</v>
      </c>
      <c r="C6" s="6" t="s">
        <v>507</v>
      </c>
      <c r="D6" s="6" t="s">
        <v>1643</v>
      </c>
      <c r="E6" s="32" t="s">
        <v>2199</v>
      </c>
      <c r="F6" s="6">
        <v>13189073052</v>
      </c>
      <c r="G6" s="6" t="s">
        <v>80</v>
      </c>
      <c r="H6" s="6" t="s">
        <v>509</v>
      </c>
      <c r="I6" s="6" t="s">
        <v>45</v>
      </c>
      <c r="J6" s="45">
        <v>4.6500000000000004</v>
      </c>
      <c r="K6" s="44" t="s">
        <v>2200</v>
      </c>
      <c r="L6" s="19">
        <v>4.6500000000000004</v>
      </c>
      <c r="M6" s="6" t="s">
        <v>2200</v>
      </c>
      <c r="N6" s="6">
        <v>4.6500000000000004</v>
      </c>
      <c r="O6" s="6" t="s">
        <v>2200</v>
      </c>
      <c r="P6" s="45">
        <v>18.329999999999998</v>
      </c>
      <c r="Q6" s="44" t="s">
        <v>2201</v>
      </c>
      <c r="R6" s="6">
        <v>18.329999999999998</v>
      </c>
      <c r="S6" s="6" t="s">
        <v>2201</v>
      </c>
      <c r="T6" s="6">
        <v>18.329999999999998</v>
      </c>
      <c r="U6" s="6" t="s">
        <v>2201</v>
      </c>
      <c r="V6" s="45">
        <v>11.2</v>
      </c>
      <c r="W6" s="44" t="s">
        <v>2202</v>
      </c>
      <c r="X6" s="19">
        <v>11.2</v>
      </c>
      <c r="Y6" s="6" t="s">
        <v>2203</v>
      </c>
      <c r="Z6" s="6">
        <v>11.2</v>
      </c>
      <c r="AA6" s="6" t="s">
        <v>2203</v>
      </c>
      <c r="AB6" s="45">
        <v>1.8</v>
      </c>
      <c r="AC6" s="44" t="s">
        <v>2204</v>
      </c>
      <c r="AD6" s="19">
        <v>1.2</v>
      </c>
      <c r="AE6" s="6" t="s">
        <v>2205</v>
      </c>
      <c r="AF6" s="19">
        <v>1.2</v>
      </c>
      <c r="AG6" s="6" t="s">
        <v>2205</v>
      </c>
      <c r="AH6" s="45">
        <v>35.979999999999997</v>
      </c>
      <c r="AI6" s="64" t="s">
        <v>2206</v>
      </c>
      <c r="AJ6" s="63">
        <f t="shared" si="0"/>
        <v>35.379999999999995</v>
      </c>
      <c r="AK6" s="6"/>
      <c r="AL6" s="6" t="s">
        <v>2192</v>
      </c>
      <c r="AM6" s="6" t="s">
        <v>1654</v>
      </c>
      <c r="AN6" s="44" t="s">
        <v>52</v>
      </c>
    </row>
    <row r="7" spans="1:40" s="25" customFormat="1" ht="343.2" x14ac:dyDescent="0.25">
      <c r="A7" s="6">
        <v>5</v>
      </c>
      <c r="B7" s="6" t="s">
        <v>2207</v>
      </c>
      <c r="C7" s="6" t="s">
        <v>507</v>
      </c>
      <c r="D7" s="6" t="s">
        <v>1643</v>
      </c>
      <c r="E7" s="32" t="s">
        <v>2208</v>
      </c>
      <c r="F7" s="6">
        <v>15875401128</v>
      </c>
      <c r="G7" s="6" t="s">
        <v>80</v>
      </c>
      <c r="H7" s="6" t="s">
        <v>509</v>
      </c>
      <c r="I7" s="6" t="s">
        <v>45</v>
      </c>
      <c r="J7" s="44">
        <v>6.25</v>
      </c>
      <c r="K7" s="44" t="s">
        <v>2209</v>
      </c>
      <c r="L7" s="6" t="s">
        <v>2210</v>
      </c>
      <c r="M7" s="6" t="s">
        <v>2211</v>
      </c>
      <c r="N7" s="6">
        <v>6.05</v>
      </c>
      <c r="O7" s="6" t="s">
        <v>2211</v>
      </c>
      <c r="P7" s="44">
        <v>18.441700000000001</v>
      </c>
      <c r="Q7" s="44" t="s">
        <v>2212</v>
      </c>
      <c r="R7" s="6">
        <v>18.441700000000001</v>
      </c>
      <c r="S7" s="6" t="s">
        <v>2212</v>
      </c>
      <c r="T7" s="6">
        <v>18.441700000000001</v>
      </c>
      <c r="U7" s="6" t="s">
        <v>2212</v>
      </c>
      <c r="V7" s="44">
        <v>7.4</v>
      </c>
      <c r="W7" s="44" t="s">
        <v>2213</v>
      </c>
      <c r="X7" s="6" t="s">
        <v>2214</v>
      </c>
      <c r="Y7" s="6" t="s">
        <v>2215</v>
      </c>
      <c r="Z7" s="6">
        <v>7.6</v>
      </c>
      <c r="AA7" s="6" t="s">
        <v>2215</v>
      </c>
      <c r="AB7" s="44">
        <v>1.6</v>
      </c>
      <c r="AC7" s="44" t="s">
        <v>2216</v>
      </c>
      <c r="AD7" s="6">
        <v>1.6</v>
      </c>
      <c r="AE7" s="6" t="s">
        <v>2216</v>
      </c>
      <c r="AF7" s="6">
        <v>1.6</v>
      </c>
      <c r="AG7" s="6" t="s">
        <v>2216</v>
      </c>
      <c r="AH7" s="61">
        <v>33.69</v>
      </c>
      <c r="AI7" s="62" t="s">
        <v>2217</v>
      </c>
      <c r="AJ7" s="63">
        <f t="shared" si="0"/>
        <v>33.691700000000004</v>
      </c>
      <c r="AK7" s="6"/>
      <c r="AL7" s="6" t="s">
        <v>2192</v>
      </c>
      <c r="AM7" s="6" t="s">
        <v>1654</v>
      </c>
      <c r="AN7" s="44" t="s">
        <v>52</v>
      </c>
    </row>
    <row r="8" spans="1:40" s="25" customFormat="1" ht="343.2" x14ac:dyDescent="0.25">
      <c r="A8" s="6">
        <v>6</v>
      </c>
      <c r="B8" s="6" t="s">
        <v>2218</v>
      </c>
      <c r="C8" s="6" t="s">
        <v>507</v>
      </c>
      <c r="D8" s="6" t="s">
        <v>1643</v>
      </c>
      <c r="E8" s="32" t="s">
        <v>2219</v>
      </c>
      <c r="F8" s="6">
        <v>13727069847</v>
      </c>
      <c r="G8" s="6" t="s">
        <v>121</v>
      </c>
      <c r="H8" s="6" t="s">
        <v>509</v>
      </c>
      <c r="I8" s="6" t="s">
        <v>45</v>
      </c>
      <c r="J8" s="45">
        <v>1.05</v>
      </c>
      <c r="K8" s="44" t="s">
        <v>2220</v>
      </c>
      <c r="L8" s="19">
        <v>1.05</v>
      </c>
      <c r="M8" s="6" t="s">
        <v>2220</v>
      </c>
      <c r="N8" s="6">
        <v>1.05</v>
      </c>
      <c r="O8" s="6" t="s">
        <v>2220</v>
      </c>
      <c r="P8" s="19">
        <v>18.440000000000001</v>
      </c>
      <c r="Q8" s="6" t="s">
        <v>2221</v>
      </c>
      <c r="R8" s="6">
        <v>18.440000000000001</v>
      </c>
      <c r="S8" s="6" t="s">
        <v>2221</v>
      </c>
      <c r="T8" s="6">
        <v>18.440000000000001</v>
      </c>
      <c r="U8" s="6" t="s">
        <v>2221</v>
      </c>
      <c r="V8" s="19">
        <v>9.6</v>
      </c>
      <c r="W8" s="6" t="s">
        <v>2222</v>
      </c>
      <c r="X8" s="19">
        <v>9.6</v>
      </c>
      <c r="Y8" s="6" t="s">
        <v>2222</v>
      </c>
      <c r="Z8" s="6">
        <v>9.6</v>
      </c>
      <c r="AA8" s="6" t="s">
        <v>2222</v>
      </c>
      <c r="AB8" s="45">
        <v>4</v>
      </c>
      <c r="AC8" s="44" t="s">
        <v>2223</v>
      </c>
      <c r="AD8" s="19">
        <v>3.6</v>
      </c>
      <c r="AE8" s="6" t="s">
        <v>2224</v>
      </c>
      <c r="AF8" s="19">
        <v>3.6</v>
      </c>
      <c r="AG8" s="6" t="s">
        <v>2224</v>
      </c>
      <c r="AH8" s="61">
        <v>33.090000000000003</v>
      </c>
      <c r="AI8" s="64" t="s">
        <v>2225</v>
      </c>
      <c r="AJ8" s="63">
        <f t="shared" si="0"/>
        <v>32.690000000000005</v>
      </c>
      <c r="AK8" s="6"/>
      <c r="AL8" s="6" t="s">
        <v>2192</v>
      </c>
      <c r="AM8" s="6" t="s">
        <v>1654</v>
      </c>
      <c r="AN8" s="44" t="s">
        <v>52</v>
      </c>
    </row>
    <row r="9" spans="1:40" s="25" customFormat="1" ht="234" x14ac:dyDescent="0.25">
      <c r="A9" s="6">
        <v>7</v>
      </c>
      <c r="B9" s="6">
        <v>20223141026</v>
      </c>
      <c r="C9" s="6" t="s">
        <v>507</v>
      </c>
      <c r="D9" s="6" t="s">
        <v>1730</v>
      </c>
      <c r="E9" s="32" t="s">
        <v>2226</v>
      </c>
      <c r="F9" s="6">
        <v>15992211454</v>
      </c>
      <c r="G9" s="6" t="s">
        <v>2021</v>
      </c>
      <c r="H9" s="6" t="s">
        <v>509</v>
      </c>
      <c r="I9" s="6" t="s">
        <v>45</v>
      </c>
      <c r="J9" s="6">
        <v>3.65</v>
      </c>
      <c r="K9" s="6" t="s">
        <v>2227</v>
      </c>
      <c r="L9" s="11">
        <v>3.65</v>
      </c>
      <c r="M9" s="6"/>
      <c r="N9" s="6">
        <v>3.65</v>
      </c>
      <c r="O9" s="6" t="s">
        <v>2227</v>
      </c>
      <c r="P9" s="6">
        <v>18.510000000000002</v>
      </c>
      <c r="Q9" s="44" t="s">
        <v>2228</v>
      </c>
      <c r="R9" s="6">
        <v>18.510000000000002</v>
      </c>
      <c r="S9" s="6"/>
      <c r="T9" s="6">
        <v>18.510000000000002</v>
      </c>
      <c r="U9" s="44" t="s">
        <v>2228</v>
      </c>
      <c r="V9" s="6">
        <v>21.8</v>
      </c>
      <c r="W9" s="44" t="s">
        <v>2229</v>
      </c>
      <c r="X9" s="44">
        <v>10</v>
      </c>
      <c r="Y9" s="6" t="s">
        <v>2230</v>
      </c>
      <c r="Z9" s="6">
        <v>9.8000000000000007</v>
      </c>
      <c r="AA9" s="44" t="s">
        <v>2231</v>
      </c>
      <c r="AB9" s="6">
        <v>0.4</v>
      </c>
      <c r="AC9" s="6" t="s">
        <v>2232</v>
      </c>
      <c r="AD9" s="6">
        <v>0.4</v>
      </c>
      <c r="AE9" s="6"/>
      <c r="AF9" s="11">
        <v>0.4</v>
      </c>
      <c r="AG9" s="6" t="s">
        <v>2232</v>
      </c>
      <c r="AH9" s="6">
        <v>44.36</v>
      </c>
      <c r="AI9" s="10">
        <v>32.36</v>
      </c>
      <c r="AJ9" s="60">
        <v>32.36</v>
      </c>
      <c r="AK9" s="6"/>
      <c r="AL9" s="6" t="s">
        <v>2182</v>
      </c>
      <c r="AM9" s="6" t="s">
        <v>1676</v>
      </c>
      <c r="AN9" s="44" t="s">
        <v>52</v>
      </c>
    </row>
    <row r="10" spans="1:40" s="25" customFormat="1" ht="249.6" x14ac:dyDescent="0.25">
      <c r="A10" s="6">
        <v>8</v>
      </c>
      <c r="B10" s="6">
        <v>20223185022</v>
      </c>
      <c r="C10" s="6" t="s">
        <v>566</v>
      </c>
      <c r="D10" s="6" t="s">
        <v>1730</v>
      </c>
      <c r="E10" s="32" t="s">
        <v>2233</v>
      </c>
      <c r="F10" s="6">
        <v>18271555850</v>
      </c>
      <c r="G10" s="6" t="s">
        <v>382</v>
      </c>
      <c r="H10" s="6" t="s">
        <v>509</v>
      </c>
      <c r="I10" s="6" t="s">
        <v>45</v>
      </c>
      <c r="J10" s="44">
        <v>3.85</v>
      </c>
      <c r="K10" s="6" t="s">
        <v>2234</v>
      </c>
      <c r="L10" s="11">
        <v>3.65</v>
      </c>
      <c r="M10" s="6" t="s">
        <v>2235</v>
      </c>
      <c r="N10" s="6">
        <v>3.5</v>
      </c>
      <c r="O10" s="6" t="s">
        <v>2236</v>
      </c>
      <c r="P10" s="6">
        <v>18.22</v>
      </c>
      <c r="Q10" s="44" t="s">
        <v>2237</v>
      </c>
      <c r="R10" s="6">
        <v>18.22</v>
      </c>
      <c r="S10" s="6"/>
      <c r="T10" s="6">
        <v>18.22</v>
      </c>
      <c r="U10" s="44" t="s">
        <v>2237</v>
      </c>
      <c r="V10" s="44">
        <v>8.5</v>
      </c>
      <c r="W10" s="44" t="s">
        <v>2238</v>
      </c>
      <c r="X10" s="44">
        <v>8.3000000000000007</v>
      </c>
      <c r="Y10" s="6" t="s">
        <v>2239</v>
      </c>
      <c r="Z10" s="6">
        <v>8.5</v>
      </c>
      <c r="AA10" s="44" t="s">
        <v>2238</v>
      </c>
      <c r="AB10" s="44">
        <v>1.9</v>
      </c>
      <c r="AC10" s="6" t="s">
        <v>2240</v>
      </c>
      <c r="AD10" s="10">
        <v>1.6</v>
      </c>
      <c r="AE10" s="6" t="s">
        <v>2241</v>
      </c>
      <c r="AF10" s="11">
        <v>1.6</v>
      </c>
      <c r="AG10" s="6" t="s">
        <v>2242</v>
      </c>
      <c r="AH10" s="44">
        <v>32.47</v>
      </c>
      <c r="AI10" s="10">
        <v>31.57</v>
      </c>
      <c r="AJ10" s="60">
        <v>31.82</v>
      </c>
      <c r="AK10" s="6"/>
      <c r="AL10" s="6" t="s">
        <v>2182</v>
      </c>
      <c r="AM10" s="6" t="s">
        <v>1676</v>
      </c>
      <c r="AN10" s="44" t="s">
        <v>52</v>
      </c>
    </row>
    <row r="11" spans="1:40" s="25" customFormat="1" ht="312" x14ac:dyDescent="0.25">
      <c r="A11" s="6">
        <v>9</v>
      </c>
      <c r="B11" s="6">
        <v>20223141060</v>
      </c>
      <c r="C11" s="6" t="s">
        <v>507</v>
      </c>
      <c r="D11" s="6" t="s">
        <v>1678</v>
      </c>
      <c r="E11" s="32" t="s">
        <v>2243</v>
      </c>
      <c r="F11" s="6">
        <v>17053102001</v>
      </c>
      <c r="G11" s="6" t="s">
        <v>458</v>
      </c>
      <c r="H11" s="6" t="s">
        <v>509</v>
      </c>
      <c r="I11" s="6" t="s">
        <v>45</v>
      </c>
      <c r="J11" s="6">
        <v>6.1</v>
      </c>
      <c r="K11" s="6" t="s">
        <v>2244</v>
      </c>
      <c r="L11" s="6">
        <v>6.1</v>
      </c>
      <c r="M11" s="6" t="s">
        <v>2244</v>
      </c>
      <c r="N11" s="6">
        <v>6.5</v>
      </c>
      <c r="O11" s="6" t="s">
        <v>2245</v>
      </c>
      <c r="P11" s="6">
        <v>18.600000000000001</v>
      </c>
      <c r="Q11" s="6"/>
      <c r="R11" s="6">
        <v>18.600000000000001</v>
      </c>
      <c r="S11" s="6"/>
      <c r="T11" s="6">
        <v>18.600000000000001</v>
      </c>
      <c r="U11" s="6"/>
      <c r="V11" s="6">
        <v>2.6</v>
      </c>
      <c r="W11" s="6" t="s">
        <v>2246</v>
      </c>
      <c r="X11" s="6">
        <v>2.6</v>
      </c>
      <c r="Y11" s="6" t="s">
        <v>2246</v>
      </c>
      <c r="Z11" s="6">
        <v>2</v>
      </c>
      <c r="AA11" s="6" t="s">
        <v>2247</v>
      </c>
      <c r="AB11" s="6" t="s">
        <v>2248</v>
      </c>
      <c r="AC11" s="6" t="s">
        <v>2249</v>
      </c>
      <c r="AD11" s="6" t="s">
        <v>2248</v>
      </c>
      <c r="AE11" s="6" t="s">
        <v>2249</v>
      </c>
      <c r="AF11" s="6">
        <v>2.4</v>
      </c>
      <c r="AG11" s="6" t="s">
        <v>2250</v>
      </c>
      <c r="AH11" s="6">
        <v>41.8</v>
      </c>
      <c r="AI11" s="6">
        <v>29.7</v>
      </c>
      <c r="AJ11" s="60">
        <v>29.5</v>
      </c>
      <c r="AK11" s="6" t="s">
        <v>2251</v>
      </c>
      <c r="AL11" s="44" t="s">
        <v>1686</v>
      </c>
      <c r="AM11" s="6" t="s">
        <v>1687</v>
      </c>
      <c r="AN11" s="44" t="s">
        <v>52</v>
      </c>
    </row>
    <row r="12" spans="1:40" s="25" customFormat="1" ht="234" x14ac:dyDescent="0.25">
      <c r="A12" s="6">
        <v>10</v>
      </c>
      <c r="B12" s="6">
        <v>20223141007</v>
      </c>
      <c r="C12" s="6" t="s">
        <v>507</v>
      </c>
      <c r="D12" s="6" t="s">
        <v>1730</v>
      </c>
      <c r="E12" s="32" t="s">
        <v>2252</v>
      </c>
      <c r="F12" s="6">
        <v>18902224850</v>
      </c>
      <c r="G12" s="6" t="s">
        <v>232</v>
      </c>
      <c r="H12" s="6" t="s">
        <v>509</v>
      </c>
      <c r="I12" s="6" t="s">
        <v>45</v>
      </c>
      <c r="J12" s="11">
        <v>6</v>
      </c>
      <c r="K12" s="6" t="s">
        <v>2253</v>
      </c>
      <c r="L12" s="11">
        <v>6</v>
      </c>
      <c r="M12" s="6"/>
      <c r="N12" s="6">
        <v>6</v>
      </c>
      <c r="O12" s="6" t="s">
        <v>2253</v>
      </c>
      <c r="P12" s="6">
        <v>18.37</v>
      </c>
      <c r="Q12" s="44" t="s">
        <v>2254</v>
      </c>
      <c r="R12" s="6">
        <v>18.37</v>
      </c>
      <c r="S12" s="6"/>
      <c r="T12" s="6">
        <v>18.37</v>
      </c>
      <c r="U12" s="44" t="s">
        <v>2254</v>
      </c>
      <c r="V12" s="11">
        <v>3.1</v>
      </c>
      <c r="W12" s="44" t="s">
        <v>2255</v>
      </c>
      <c r="X12" s="44">
        <v>2.7</v>
      </c>
      <c r="Y12" s="6"/>
      <c r="Z12" s="6">
        <v>2.9</v>
      </c>
      <c r="AA12" s="44" t="s">
        <v>2256</v>
      </c>
      <c r="AB12" s="11">
        <v>2.5</v>
      </c>
      <c r="AC12" s="6" t="s">
        <v>2257</v>
      </c>
      <c r="AD12" s="10">
        <v>2.2000000000000002</v>
      </c>
      <c r="AE12" s="6" t="s">
        <v>2258</v>
      </c>
      <c r="AF12" s="11">
        <v>2.2000000000000002</v>
      </c>
      <c r="AG12" s="6" t="s">
        <v>2259</v>
      </c>
      <c r="AH12" s="11">
        <v>29.97</v>
      </c>
      <c r="AI12" s="10">
        <v>29.27</v>
      </c>
      <c r="AJ12" s="60">
        <v>29.47</v>
      </c>
      <c r="AK12" s="6"/>
      <c r="AL12" s="6" t="s">
        <v>2182</v>
      </c>
      <c r="AM12" s="6" t="s">
        <v>1676</v>
      </c>
      <c r="AN12" s="44" t="s">
        <v>52</v>
      </c>
    </row>
    <row r="13" spans="1:40" s="25" customFormat="1" ht="265.2" x14ac:dyDescent="0.25">
      <c r="A13" s="6">
        <v>11</v>
      </c>
      <c r="B13" s="6" t="s">
        <v>2260</v>
      </c>
      <c r="C13" s="6" t="s">
        <v>566</v>
      </c>
      <c r="D13" s="6" t="s">
        <v>1689</v>
      </c>
      <c r="E13" s="32" t="s">
        <v>2261</v>
      </c>
      <c r="F13" s="6" t="s">
        <v>2262</v>
      </c>
      <c r="G13" s="6" t="s">
        <v>72</v>
      </c>
      <c r="H13" s="6" t="s">
        <v>509</v>
      </c>
      <c r="I13" s="6" t="s">
        <v>45</v>
      </c>
      <c r="J13" s="6">
        <v>5.5</v>
      </c>
      <c r="K13" s="6" t="s">
        <v>2263</v>
      </c>
      <c r="L13" s="19">
        <v>5.5</v>
      </c>
      <c r="M13" s="19" t="s">
        <v>2263</v>
      </c>
      <c r="N13" s="6">
        <v>5.5</v>
      </c>
      <c r="O13" s="6" t="s">
        <v>2263</v>
      </c>
      <c r="P13" s="6">
        <v>18.579999999999998</v>
      </c>
      <c r="Q13" s="6" t="s">
        <v>2264</v>
      </c>
      <c r="R13" s="19">
        <v>18.579999999999998</v>
      </c>
      <c r="S13" s="6" t="s">
        <v>2264</v>
      </c>
      <c r="T13" s="6">
        <v>18.579999999999998</v>
      </c>
      <c r="U13" s="6" t="s">
        <v>2264</v>
      </c>
      <c r="V13" s="6">
        <v>2.6</v>
      </c>
      <c r="W13" s="6" t="s">
        <v>2265</v>
      </c>
      <c r="X13" s="19">
        <v>2.6</v>
      </c>
      <c r="Y13" s="6" t="s">
        <v>2265</v>
      </c>
      <c r="Z13" s="6">
        <v>2.6</v>
      </c>
      <c r="AA13" s="6" t="s">
        <v>2265</v>
      </c>
      <c r="AB13" s="6">
        <v>2.9</v>
      </c>
      <c r="AC13" s="6" t="s">
        <v>2266</v>
      </c>
      <c r="AD13" s="19">
        <v>2.9</v>
      </c>
      <c r="AE13" s="19" t="s">
        <v>2267</v>
      </c>
      <c r="AF13" s="10">
        <v>2.5</v>
      </c>
      <c r="AG13" s="6" t="s">
        <v>2268</v>
      </c>
      <c r="AH13" s="6">
        <v>29.58</v>
      </c>
      <c r="AI13" s="10"/>
      <c r="AJ13" s="60">
        <f>SUM(N13,T13,Z13,AF13)</f>
        <v>29.18</v>
      </c>
      <c r="AK13" s="6"/>
      <c r="AL13" s="44" t="s">
        <v>2269</v>
      </c>
      <c r="AM13" s="6" t="s">
        <v>1700</v>
      </c>
      <c r="AN13" s="44" t="s">
        <v>52</v>
      </c>
    </row>
    <row r="14" spans="1:40" s="25" customFormat="1" ht="156" x14ac:dyDescent="0.25">
      <c r="A14" s="6">
        <v>12</v>
      </c>
      <c r="B14" s="6" t="s">
        <v>2270</v>
      </c>
      <c r="C14" s="6" t="s">
        <v>566</v>
      </c>
      <c r="D14" s="6" t="s">
        <v>1643</v>
      </c>
      <c r="E14" s="32" t="s">
        <v>2271</v>
      </c>
      <c r="F14" s="6">
        <v>18688784882</v>
      </c>
      <c r="G14" s="6" t="s">
        <v>121</v>
      </c>
      <c r="H14" s="6" t="s">
        <v>509</v>
      </c>
      <c r="I14" s="6" t="s">
        <v>45</v>
      </c>
      <c r="J14" s="45">
        <v>0.45</v>
      </c>
      <c r="K14" s="45" t="s">
        <v>2272</v>
      </c>
      <c r="L14" s="19" t="s">
        <v>2273</v>
      </c>
      <c r="M14" s="6" t="s">
        <v>2274</v>
      </c>
      <c r="N14" s="6">
        <v>0.65</v>
      </c>
      <c r="O14" s="6" t="s">
        <v>2275</v>
      </c>
      <c r="P14" s="45">
        <v>18.3</v>
      </c>
      <c r="Q14" s="45" t="s">
        <v>2276</v>
      </c>
      <c r="R14" s="6">
        <v>18.3</v>
      </c>
      <c r="S14" s="6" t="s">
        <v>2276</v>
      </c>
      <c r="T14" s="6">
        <v>18.3</v>
      </c>
      <c r="U14" s="6" t="s">
        <v>2276</v>
      </c>
      <c r="V14" s="45">
        <v>8.1999999999999993</v>
      </c>
      <c r="W14" s="45" t="s">
        <v>2277</v>
      </c>
      <c r="X14" s="6"/>
      <c r="Y14" s="6"/>
      <c r="Z14" s="6">
        <v>8.1999999999999993</v>
      </c>
      <c r="AA14" s="6" t="s">
        <v>2277</v>
      </c>
      <c r="AB14" s="45">
        <v>1.8</v>
      </c>
      <c r="AC14" s="44" t="s">
        <v>2278</v>
      </c>
      <c r="AD14" s="19">
        <v>1.3</v>
      </c>
      <c r="AE14" s="6" t="s">
        <v>2279</v>
      </c>
      <c r="AF14" s="19">
        <v>1.3</v>
      </c>
      <c r="AG14" s="6" t="s">
        <v>2279</v>
      </c>
      <c r="AH14" s="61">
        <v>28.75</v>
      </c>
      <c r="AI14" s="64" t="s">
        <v>2280</v>
      </c>
      <c r="AJ14" s="63">
        <f>N14+T14+Z14+AF14</f>
        <v>28.45</v>
      </c>
      <c r="AK14" s="6"/>
      <c r="AL14" s="6" t="s">
        <v>2192</v>
      </c>
      <c r="AM14" s="6" t="s">
        <v>1654</v>
      </c>
      <c r="AN14" s="44" t="s">
        <v>52</v>
      </c>
    </row>
    <row r="15" spans="1:40" s="25" customFormat="1" ht="202.8" x14ac:dyDescent="0.25">
      <c r="A15" s="6">
        <v>13</v>
      </c>
      <c r="B15" s="6">
        <v>20223141006</v>
      </c>
      <c r="C15" s="6" t="s">
        <v>507</v>
      </c>
      <c r="D15" s="6" t="s">
        <v>1730</v>
      </c>
      <c r="E15" s="32" t="s">
        <v>2281</v>
      </c>
      <c r="F15" s="6">
        <v>17806709562</v>
      </c>
      <c r="G15" s="6" t="s">
        <v>232</v>
      </c>
      <c r="H15" s="6" t="s">
        <v>509</v>
      </c>
      <c r="I15" s="6" t="s">
        <v>45</v>
      </c>
      <c r="J15" s="46">
        <v>7.7</v>
      </c>
      <c r="K15" s="6" t="s">
        <v>2282</v>
      </c>
      <c r="L15" s="11">
        <v>7.5</v>
      </c>
      <c r="M15" s="6" t="s">
        <v>2283</v>
      </c>
      <c r="N15" s="6">
        <v>7.5</v>
      </c>
      <c r="O15" s="6" t="s">
        <v>2284</v>
      </c>
      <c r="P15" s="6">
        <v>18.68</v>
      </c>
      <c r="Q15" s="44" t="s">
        <v>2285</v>
      </c>
      <c r="R15" s="6">
        <v>18.68</v>
      </c>
      <c r="S15" s="6"/>
      <c r="T15" s="6">
        <v>18.28</v>
      </c>
      <c r="U15" s="44" t="s">
        <v>2286</v>
      </c>
      <c r="V15" s="46">
        <v>2</v>
      </c>
      <c r="W15" s="44" t="s">
        <v>2287</v>
      </c>
      <c r="X15" s="44">
        <v>1.8</v>
      </c>
      <c r="Y15" s="6" t="s">
        <v>2288</v>
      </c>
      <c r="Z15" s="6">
        <v>1.8</v>
      </c>
      <c r="AA15" s="6" t="s">
        <v>2289</v>
      </c>
      <c r="AB15" s="49">
        <v>0.8</v>
      </c>
      <c r="AC15" s="6" t="s">
        <v>2290</v>
      </c>
      <c r="AD15" s="49">
        <v>0.8</v>
      </c>
      <c r="AE15" s="6"/>
      <c r="AF15" s="11">
        <v>0.8</v>
      </c>
      <c r="AG15" s="6" t="s">
        <v>2290</v>
      </c>
      <c r="AH15" s="49">
        <v>29.18</v>
      </c>
      <c r="AI15" s="65">
        <v>28.78</v>
      </c>
      <c r="AJ15" s="60">
        <v>28.38</v>
      </c>
      <c r="AK15" s="6"/>
      <c r="AL15" s="6" t="s">
        <v>2182</v>
      </c>
      <c r="AM15" s="6" t="s">
        <v>1676</v>
      </c>
      <c r="AN15" s="44" t="s">
        <v>52</v>
      </c>
    </row>
    <row r="16" spans="1:40" s="25" customFormat="1" ht="390" x14ac:dyDescent="0.25">
      <c r="A16" s="6">
        <v>14</v>
      </c>
      <c r="B16" s="6">
        <v>20223141053</v>
      </c>
      <c r="C16" s="6" t="s">
        <v>507</v>
      </c>
      <c r="D16" s="6" t="s">
        <v>1655</v>
      </c>
      <c r="E16" s="32" t="s">
        <v>2291</v>
      </c>
      <c r="F16" s="6">
        <v>13725667616</v>
      </c>
      <c r="G16" s="6" t="s">
        <v>921</v>
      </c>
      <c r="H16" s="6" t="s">
        <v>509</v>
      </c>
      <c r="I16" s="6" t="s">
        <v>45</v>
      </c>
      <c r="J16" s="6">
        <v>3.45</v>
      </c>
      <c r="K16" s="6" t="s">
        <v>2292</v>
      </c>
      <c r="L16" s="6">
        <v>3.25</v>
      </c>
      <c r="M16" s="6" t="s">
        <v>2292</v>
      </c>
      <c r="N16" s="6">
        <v>3.25</v>
      </c>
      <c r="O16" s="6" t="s">
        <v>2292</v>
      </c>
      <c r="P16" s="6">
        <v>18.440000000000001</v>
      </c>
      <c r="Q16" s="6" t="s">
        <v>2293</v>
      </c>
      <c r="R16" s="6">
        <v>18.440000000000001</v>
      </c>
      <c r="S16" s="6" t="s">
        <v>2293</v>
      </c>
      <c r="T16" s="6">
        <v>18.440000000000001</v>
      </c>
      <c r="U16" s="6" t="s">
        <v>2293</v>
      </c>
      <c r="V16" s="6">
        <v>11.2</v>
      </c>
      <c r="W16" s="6" t="s">
        <v>2294</v>
      </c>
      <c r="X16" s="6">
        <v>5.2</v>
      </c>
      <c r="Y16" s="6" t="s">
        <v>2295</v>
      </c>
      <c r="Z16" s="6">
        <v>5.4</v>
      </c>
      <c r="AA16" s="6" t="s">
        <v>2296</v>
      </c>
      <c r="AB16" s="6">
        <v>1.3</v>
      </c>
      <c r="AC16" s="6" t="s">
        <v>2297</v>
      </c>
      <c r="AD16" s="6">
        <v>1.1000000000000001</v>
      </c>
      <c r="AE16" s="6" t="s">
        <v>2298</v>
      </c>
      <c r="AF16" s="6">
        <v>1.1000000000000001</v>
      </c>
      <c r="AG16" s="6" t="s">
        <v>2298</v>
      </c>
      <c r="AH16" s="6">
        <v>34.590000000000003</v>
      </c>
      <c r="AI16" s="6">
        <v>28.18</v>
      </c>
      <c r="AJ16" s="60">
        <v>28.18</v>
      </c>
      <c r="AK16" s="44"/>
      <c r="AL16" s="44" t="s">
        <v>1664</v>
      </c>
      <c r="AM16" s="6" t="s">
        <v>1665</v>
      </c>
      <c r="AN16" s="44" t="s">
        <v>52</v>
      </c>
    </row>
    <row r="17" spans="1:40" s="25" customFormat="1" ht="171.6" x14ac:dyDescent="0.25">
      <c r="A17" s="6">
        <v>15</v>
      </c>
      <c r="B17" s="6">
        <v>20223141065</v>
      </c>
      <c r="C17" s="6" t="s">
        <v>507</v>
      </c>
      <c r="D17" s="6" t="s">
        <v>1730</v>
      </c>
      <c r="E17" s="32" t="s">
        <v>2299</v>
      </c>
      <c r="F17" s="6">
        <v>18218635838</v>
      </c>
      <c r="G17" s="6" t="s">
        <v>1108</v>
      </c>
      <c r="H17" s="6" t="s">
        <v>509</v>
      </c>
      <c r="I17" s="6" t="s">
        <v>45</v>
      </c>
      <c r="J17" s="6">
        <v>8.0500000000000007</v>
      </c>
      <c r="K17" s="6" t="s">
        <v>2300</v>
      </c>
      <c r="L17" s="11">
        <v>8.0500000000000007</v>
      </c>
      <c r="M17" s="6"/>
      <c r="N17" s="6">
        <v>7.65</v>
      </c>
      <c r="O17" s="6" t="s">
        <v>2301</v>
      </c>
      <c r="P17" s="6">
        <v>18.420000000000002</v>
      </c>
      <c r="Q17" s="44" t="s">
        <v>2302</v>
      </c>
      <c r="R17" s="6">
        <v>18.420000000000002</v>
      </c>
      <c r="S17" s="6"/>
      <c r="T17" s="6">
        <v>18.420000000000002</v>
      </c>
      <c r="U17" s="44" t="s">
        <v>2302</v>
      </c>
      <c r="V17" s="6">
        <v>0.6</v>
      </c>
      <c r="W17" s="44" t="s">
        <v>2303</v>
      </c>
      <c r="X17" s="44">
        <v>0.6</v>
      </c>
      <c r="Y17" s="6"/>
      <c r="Z17" s="6">
        <v>0.6</v>
      </c>
      <c r="AA17" s="44" t="s">
        <v>2303</v>
      </c>
      <c r="AB17" s="6">
        <v>1</v>
      </c>
      <c r="AC17" s="6" t="s">
        <v>2304</v>
      </c>
      <c r="AD17" s="6">
        <v>1</v>
      </c>
      <c r="AE17" s="6"/>
      <c r="AF17" s="11">
        <v>1</v>
      </c>
      <c r="AG17" s="6" t="s">
        <v>2304</v>
      </c>
      <c r="AH17" s="6">
        <v>28.07</v>
      </c>
      <c r="AI17" s="6">
        <v>28.07</v>
      </c>
      <c r="AJ17" s="60">
        <v>27.67</v>
      </c>
      <c r="AK17" s="6"/>
      <c r="AL17" s="6" t="s">
        <v>2182</v>
      </c>
      <c r="AM17" s="6" t="s">
        <v>1676</v>
      </c>
      <c r="AN17" s="44" t="s">
        <v>52</v>
      </c>
    </row>
    <row r="18" spans="1:40" s="25" customFormat="1" ht="343.2" x14ac:dyDescent="0.25">
      <c r="A18" s="6">
        <v>16</v>
      </c>
      <c r="B18" s="6">
        <v>20223185020</v>
      </c>
      <c r="C18" s="6" t="s">
        <v>566</v>
      </c>
      <c r="D18" s="6" t="s">
        <v>1678</v>
      </c>
      <c r="E18" s="32" t="s">
        <v>2305</v>
      </c>
      <c r="F18" s="6">
        <v>18838551141</v>
      </c>
      <c r="G18" s="6" t="s">
        <v>568</v>
      </c>
      <c r="H18" s="6" t="s">
        <v>509</v>
      </c>
      <c r="I18" s="6" t="s">
        <v>45</v>
      </c>
      <c r="J18" s="6">
        <v>4.7</v>
      </c>
      <c r="K18" s="6" t="s">
        <v>2306</v>
      </c>
      <c r="L18" s="6">
        <v>4.7</v>
      </c>
      <c r="M18" s="6" t="s">
        <v>2306</v>
      </c>
      <c r="N18" s="6">
        <v>4.7</v>
      </c>
      <c r="O18" s="6" t="s">
        <v>2306</v>
      </c>
      <c r="P18" s="6">
        <v>18.2</v>
      </c>
      <c r="Q18" s="6" t="s">
        <v>2307</v>
      </c>
      <c r="R18" s="6">
        <v>18.2</v>
      </c>
      <c r="S18" s="6" t="s">
        <v>2307</v>
      </c>
      <c r="T18" s="6">
        <v>18.2</v>
      </c>
      <c r="U18" s="6" t="s">
        <v>2307</v>
      </c>
      <c r="V18" s="6">
        <v>1.4</v>
      </c>
      <c r="W18" s="6" t="s">
        <v>2308</v>
      </c>
      <c r="X18" s="6">
        <v>1.4</v>
      </c>
      <c r="Y18" s="6" t="s">
        <v>2308</v>
      </c>
      <c r="Z18" s="6">
        <v>1.4</v>
      </c>
      <c r="AA18" s="6" t="s">
        <v>2308</v>
      </c>
      <c r="AB18" s="6">
        <v>2</v>
      </c>
      <c r="AC18" s="6" t="s">
        <v>2309</v>
      </c>
      <c r="AD18" s="6">
        <v>2</v>
      </c>
      <c r="AE18" s="6" t="s">
        <v>2309</v>
      </c>
      <c r="AF18" s="6">
        <v>2</v>
      </c>
      <c r="AG18" s="6" t="s">
        <v>2309</v>
      </c>
      <c r="AH18" s="6">
        <v>28.1</v>
      </c>
      <c r="AI18" s="6">
        <v>26.3</v>
      </c>
      <c r="AJ18" s="60">
        <v>26.3</v>
      </c>
      <c r="AK18" s="6"/>
      <c r="AL18" s="44" t="s">
        <v>1686</v>
      </c>
      <c r="AM18" s="6" t="s">
        <v>1687</v>
      </c>
      <c r="AN18" s="44" t="s">
        <v>52</v>
      </c>
    </row>
    <row r="19" spans="1:40" s="25" customFormat="1" ht="218.4" x14ac:dyDescent="0.25">
      <c r="A19" s="6">
        <v>17</v>
      </c>
      <c r="B19" s="6">
        <v>20223185046</v>
      </c>
      <c r="C19" s="6" t="s">
        <v>566</v>
      </c>
      <c r="D19" s="6" t="s">
        <v>1634</v>
      </c>
      <c r="E19" s="32" t="s">
        <v>2310</v>
      </c>
      <c r="F19" s="6">
        <v>15327666729</v>
      </c>
      <c r="G19" s="6" t="s">
        <v>585</v>
      </c>
      <c r="H19" s="6" t="s">
        <v>509</v>
      </c>
      <c r="I19" s="6" t="s">
        <v>45</v>
      </c>
      <c r="J19" s="6">
        <v>5.25</v>
      </c>
      <c r="K19" s="6" t="s">
        <v>2311</v>
      </c>
      <c r="L19" s="6">
        <v>5.25</v>
      </c>
      <c r="M19" s="11" t="s">
        <v>2312</v>
      </c>
      <c r="N19" s="6">
        <v>5.25</v>
      </c>
      <c r="O19" s="6" t="s">
        <v>2311</v>
      </c>
      <c r="P19" s="6">
        <v>18.239999999999998</v>
      </c>
      <c r="Q19" s="35" t="s">
        <v>2313</v>
      </c>
      <c r="R19" s="6">
        <v>18.239999999999998</v>
      </c>
      <c r="S19" s="11" t="s">
        <v>2313</v>
      </c>
      <c r="T19" s="6">
        <v>18.239999999999998</v>
      </c>
      <c r="U19" s="35" t="s">
        <v>2313</v>
      </c>
      <c r="V19" s="6">
        <v>1</v>
      </c>
      <c r="W19" s="35" t="s">
        <v>2314</v>
      </c>
      <c r="X19" s="6">
        <v>1</v>
      </c>
      <c r="Y19" s="11" t="s">
        <v>2314</v>
      </c>
      <c r="Z19" s="6">
        <v>1</v>
      </c>
      <c r="AA19" s="35" t="s">
        <v>2315</v>
      </c>
      <c r="AB19" s="6">
        <v>1.8</v>
      </c>
      <c r="AC19" s="35" t="s">
        <v>2316</v>
      </c>
      <c r="AD19" s="6">
        <v>1.8</v>
      </c>
      <c r="AE19" s="11" t="s">
        <v>2317</v>
      </c>
      <c r="AF19" s="6">
        <v>1.8</v>
      </c>
      <c r="AG19" s="35" t="s">
        <v>2316</v>
      </c>
      <c r="AH19" s="6">
        <v>26.29</v>
      </c>
      <c r="AI19" s="6">
        <f>N19+T19+Z19+AF19</f>
        <v>26.29</v>
      </c>
      <c r="AJ19" s="60">
        <f>AF19+Z19+T19+N19</f>
        <v>26.29</v>
      </c>
      <c r="AK19" s="35"/>
      <c r="AL19" s="6" t="s">
        <v>2310</v>
      </c>
      <c r="AM19" s="6" t="s">
        <v>1641</v>
      </c>
      <c r="AN19" s="44" t="s">
        <v>52</v>
      </c>
    </row>
    <row r="20" spans="1:40" s="25" customFormat="1" ht="312" x14ac:dyDescent="0.25">
      <c r="A20" s="6">
        <v>18</v>
      </c>
      <c r="B20" s="6">
        <v>20223141024</v>
      </c>
      <c r="C20" s="6" t="s">
        <v>507</v>
      </c>
      <c r="D20" s="6" t="s">
        <v>1730</v>
      </c>
      <c r="E20" s="32" t="s">
        <v>2318</v>
      </c>
      <c r="F20" s="6">
        <v>15018039771</v>
      </c>
      <c r="G20" s="6" t="s">
        <v>618</v>
      </c>
      <c r="H20" s="6" t="s">
        <v>509</v>
      </c>
      <c r="I20" s="6" t="s">
        <v>45</v>
      </c>
      <c r="J20" s="11">
        <v>1.25</v>
      </c>
      <c r="K20" s="6" t="s">
        <v>2319</v>
      </c>
      <c r="L20" s="11">
        <v>1.25</v>
      </c>
      <c r="M20" s="6"/>
      <c r="N20" s="6">
        <v>1.25</v>
      </c>
      <c r="O20" s="6" t="s">
        <v>2319</v>
      </c>
      <c r="P20" s="6">
        <v>17.84</v>
      </c>
      <c r="Q20" s="44" t="s">
        <v>2320</v>
      </c>
      <c r="R20" s="6">
        <v>17.84</v>
      </c>
      <c r="S20" s="6"/>
      <c r="T20" s="6">
        <v>17.84</v>
      </c>
      <c r="U20" s="44" t="s">
        <v>2320</v>
      </c>
      <c r="V20" s="11">
        <v>8.1999999999999993</v>
      </c>
      <c r="W20" s="44" t="s">
        <v>2321</v>
      </c>
      <c r="X20" s="44">
        <v>6.2</v>
      </c>
      <c r="Y20" s="6" t="s">
        <v>2322</v>
      </c>
      <c r="Z20" s="6">
        <v>6.2</v>
      </c>
      <c r="AA20" s="44" t="s">
        <v>2323</v>
      </c>
      <c r="AB20" s="11">
        <v>1.1000000000000001</v>
      </c>
      <c r="AC20" s="6" t="s">
        <v>2324</v>
      </c>
      <c r="AD20" s="11">
        <v>1.1000000000000001</v>
      </c>
      <c r="AE20" s="6"/>
      <c r="AF20" s="11">
        <v>1</v>
      </c>
      <c r="AG20" s="6" t="s">
        <v>2325</v>
      </c>
      <c r="AH20" s="11">
        <v>28.39</v>
      </c>
      <c r="AI20" s="10">
        <v>26.39</v>
      </c>
      <c r="AJ20" s="60">
        <v>26.29</v>
      </c>
      <c r="AK20" s="6"/>
      <c r="AL20" s="6" t="s">
        <v>2182</v>
      </c>
      <c r="AM20" s="6" t="s">
        <v>1676</v>
      </c>
      <c r="AN20" s="44" t="s">
        <v>52</v>
      </c>
    </row>
    <row r="21" spans="1:40" s="25" customFormat="1" ht="296.39999999999998" x14ac:dyDescent="0.25">
      <c r="A21" s="6">
        <v>19</v>
      </c>
      <c r="B21" s="19">
        <v>20223141054</v>
      </c>
      <c r="C21" s="6" t="s">
        <v>507</v>
      </c>
      <c r="D21" s="19" t="s">
        <v>1759</v>
      </c>
      <c r="E21" s="33" t="s">
        <v>2326</v>
      </c>
      <c r="F21" s="19">
        <v>18915200209</v>
      </c>
      <c r="G21" s="19" t="s">
        <v>248</v>
      </c>
      <c r="H21" s="19" t="s">
        <v>509</v>
      </c>
      <c r="I21" s="19" t="s">
        <v>45</v>
      </c>
      <c r="J21" s="6" t="s">
        <v>2327</v>
      </c>
      <c r="K21" s="6" t="s">
        <v>2328</v>
      </c>
      <c r="L21" s="19">
        <v>5.75</v>
      </c>
      <c r="M21" s="6" t="s">
        <v>2329</v>
      </c>
      <c r="N21" s="19">
        <v>5.65</v>
      </c>
      <c r="O21" s="6" t="s">
        <v>2329</v>
      </c>
      <c r="P21" s="19">
        <v>18.05</v>
      </c>
      <c r="Q21" s="6" t="s">
        <v>2330</v>
      </c>
      <c r="R21" s="19">
        <v>18.05</v>
      </c>
      <c r="S21" s="6" t="s">
        <v>2330</v>
      </c>
      <c r="T21" s="19">
        <v>18.05</v>
      </c>
      <c r="U21" s="6" t="s">
        <v>2330</v>
      </c>
      <c r="V21" s="19">
        <v>0.4</v>
      </c>
      <c r="W21" s="6" t="s">
        <v>2331</v>
      </c>
      <c r="X21" s="19">
        <v>0.4</v>
      </c>
      <c r="Y21" s="6" t="s">
        <v>2331</v>
      </c>
      <c r="Z21" s="19">
        <v>0.4</v>
      </c>
      <c r="AA21" s="6" t="s">
        <v>2331</v>
      </c>
      <c r="AB21" s="19" t="s">
        <v>2332</v>
      </c>
      <c r="AC21" s="6" t="s">
        <v>2333</v>
      </c>
      <c r="AD21" s="19">
        <v>2</v>
      </c>
      <c r="AE21" s="6" t="s">
        <v>2334</v>
      </c>
      <c r="AF21" s="19">
        <v>2</v>
      </c>
      <c r="AG21" s="6" t="s">
        <v>2334</v>
      </c>
      <c r="AH21" s="6">
        <v>26.4</v>
      </c>
      <c r="AI21" s="44">
        <v>26.1</v>
      </c>
      <c r="AJ21" s="66">
        <v>26.1</v>
      </c>
      <c r="AK21" s="44" t="s">
        <v>2335</v>
      </c>
      <c r="AL21" s="44" t="s">
        <v>1771</v>
      </c>
      <c r="AM21" s="44" t="s">
        <v>1772</v>
      </c>
      <c r="AN21" s="44" t="s">
        <v>52</v>
      </c>
    </row>
    <row r="22" spans="1:40" s="25" customFormat="1" ht="249.6" x14ac:dyDescent="0.25">
      <c r="A22" s="6">
        <v>20</v>
      </c>
      <c r="B22" s="19">
        <v>20223141042</v>
      </c>
      <c r="C22" s="19" t="s">
        <v>507</v>
      </c>
      <c r="D22" s="6" t="s">
        <v>1655</v>
      </c>
      <c r="E22" s="33" t="s">
        <v>2336</v>
      </c>
      <c r="F22" s="19">
        <v>15218852540</v>
      </c>
      <c r="G22" s="19" t="s">
        <v>449</v>
      </c>
      <c r="H22" s="19" t="s">
        <v>509</v>
      </c>
      <c r="I22" s="19" t="s">
        <v>45</v>
      </c>
      <c r="J22" s="6">
        <v>6.15</v>
      </c>
      <c r="K22" s="6" t="s">
        <v>2337</v>
      </c>
      <c r="L22" s="6">
        <f>J22-0.4</f>
        <v>5.75</v>
      </c>
      <c r="M22" s="6" t="s">
        <v>2338</v>
      </c>
      <c r="N22" s="6" t="s">
        <v>2339</v>
      </c>
      <c r="O22" s="6" t="s">
        <v>2340</v>
      </c>
      <c r="P22" s="6">
        <v>18.440000000000001</v>
      </c>
      <c r="Q22" s="6" t="s">
        <v>2341</v>
      </c>
      <c r="R22" s="6">
        <v>18.440000000000001</v>
      </c>
      <c r="S22" s="6" t="s">
        <v>2341</v>
      </c>
      <c r="T22" s="6">
        <v>18.440000000000001</v>
      </c>
      <c r="U22" s="6" t="s">
        <v>2341</v>
      </c>
      <c r="V22" s="6">
        <v>1.3</v>
      </c>
      <c r="W22" s="6" t="s">
        <v>2342</v>
      </c>
      <c r="X22" s="6">
        <v>1.3</v>
      </c>
      <c r="Y22" s="6" t="s">
        <v>2342</v>
      </c>
      <c r="Z22" s="6">
        <v>1.3</v>
      </c>
      <c r="AA22" s="6" t="s">
        <v>2342</v>
      </c>
      <c r="AB22" s="6">
        <v>0.8</v>
      </c>
      <c r="AC22" s="6" t="s">
        <v>2343</v>
      </c>
      <c r="AD22" s="6">
        <v>0.8</v>
      </c>
      <c r="AE22" s="6" t="s">
        <v>2343</v>
      </c>
      <c r="AF22" s="6">
        <v>0.8</v>
      </c>
      <c r="AG22" s="6" t="s">
        <v>2343</v>
      </c>
      <c r="AH22" s="6">
        <f>J22+P22+V22+AB22</f>
        <v>26.690000000000005</v>
      </c>
      <c r="AI22" s="6">
        <f>AH22-0.65</f>
        <v>26.040000000000006</v>
      </c>
      <c r="AJ22" s="63">
        <v>26.04</v>
      </c>
      <c r="AK22" s="6"/>
      <c r="AL22" s="44" t="s">
        <v>1664</v>
      </c>
      <c r="AM22" s="6" t="s">
        <v>1665</v>
      </c>
      <c r="AN22" s="44" t="s">
        <v>52</v>
      </c>
    </row>
    <row r="23" spans="1:40" s="25" customFormat="1" ht="156" x14ac:dyDescent="0.25">
      <c r="A23" s="6">
        <v>21</v>
      </c>
      <c r="B23" s="6">
        <v>20223141009</v>
      </c>
      <c r="C23" s="6" t="s">
        <v>507</v>
      </c>
      <c r="D23" s="6" t="s">
        <v>1634</v>
      </c>
      <c r="E23" s="32" t="s">
        <v>2344</v>
      </c>
      <c r="F23" s="6">
        <v>18575075831</v>
      </c>
      <c r="G23" s="6" t="s">
        <v>1133</v>
      </c>
      <c r="H23" s="6" t="s">
        <v>509</v>
      </c>
      <c r="I23" s="6" t="s">
        <v>45</v>
      </c>
      <c r="J23" s="6">
        <v>3.75</v>
      </c>
      <c r="K23" s="6" t="s">
        <v>2345</v>
      </c>
      <c r="L23" s="6">
        <v>3.75</v>
      </c>
      <c r="M23" s="6" t="s">
        <v>2346</v>
      </c>
      <c r="N23" s="6">
        <v>3.75</v>
      </c>
      <c r="O23" s="6" t="s">
        <v>2345</v>
      </c>
      <c r="P23" s="6">
        <v>17.989999999999998</v>
      </c>
      <c r="Q23" s="35" t="s">
        <v>2347</v>
      </c>
      <c r="R23" s="6">
        <v>17.989999999999998</v>
      </c>
      <c r="S23" s="11" t="s">
        <v>2347</v>
      </c>
      <c r="T23" s="6">
        <v>17.989999999999998</v>
      </c>
      <c r="U23" s="35" t="s">
        <v>2347</v>
      </c>
      <c r="V23" s="6">
        <v>2.6</v>
      </c>
      <c r="W23" s="35" t="s">
        <v>2348</v>
      </c>
      <c r="X23" s="6">
        <v>2.6</v>
      </c>
      <c r="Y23" s="11" t="s">
        <v>2349</v>
      </c>
      <c r="Z23" s="6">
        <v>2.8</v>
      </c>
      <c r="AA23" s="35" t="s">
        <v>2348</v>
      </c>
      <c r="AB23" s="6">
        <v>1.5</v>
      </c>
      <c r="AC23" s="35" t="s">
        <v>2350</v>
      </c>
      <c r="AD23" s="6">
        <v>1.5</v>
      </c>
      <c r="AE23" s="11" t="s">
        <v>2351</v>
      </c>
      <c r="AF23" s="6">
        <v>1.5</v>
      </c>
      <c r="AG23" s="35" t="s">
        <v>2350</v>
      </c>
      <c r="AH23" s="6">
        <v>25.84</v>
      </c>
      <c r="AI23" s="6">
        <f>N23+T23+Z23+AF23</f>
        <v>26.04</v>
      </c>
      <c r="AJ23" s="60">
        <f t="shared" ref="AJ23:AJ26" si="1">AF23+Z23+T23+N23</f>
        <v>26.04</v>
      </c>
      <c r="AK23" s="35" t="s">
        <v>2352</v>
      </c>
      <c r="AL23" s="6" t="s">
        <v>1712</v>
      </c>
      <c r="AM23" s="6" t="s">
        <v>1641</v>
      </c>
      <c r="AN23" s="44" t="s">
        <v>52</v>
      </c>
    </row>
    <row r="24" spans="1:40" s="25" customFormat="1" ht="374.4" x14ac:dyDescent="0.25">
      <c r="A24" s="6">
        <v>22</v>
      </c>
      <c r="B24" s="6" t="s">
        <v>2353</v>
      </c>
      <c r="C24" s="6" t="s">
        <v>566</v>
      </c>
      <c r="D24" s="6" t="s">
        <v>1643</v>
      </c>
      <c r="E24" s="32" t="s">
        <v>2354</v>
      </c>
      <c r="F24" s="6">
        <v>18316470715</v>
      </c>
      <c r="G24" s="6" t="s">
        <v>187</v>
      </c>
      <c r="H24" s="6" t="s">
        <v>509</v>
      </c>
      <c r="I24" s="6" t="s">
        <v>45</v>
      </c>
      <c r="J24" s="45" t="s">
        <v>2355</v>
      </c>
      <c r="K24" s="44" t="s">
        <v>2356</v>
      </c>
      <c r="L24" s="19" t="s">
        <v>2355</v>
      </c>
      <c r="M24" s="6" t="s">
        <v>2356</v>
      </c>
      <c r="N24" s="6">
        <v>3.75</v>
      </c>
      <c r="O24" s="6" t="s">
        <v>2356</v>
      </c>
      <c r="P24" s="45" t="s">
        <v>2357</v>
      </c>
      <c r="Q24" s="44" t="s">
        <v>2358</v>
      </c>
      <c r="R24" s="6">
        <v>17.920000000000002</v>
      </c>
      <c r="S24" s="6" t="s">
        <v>2358</v>
      </c>
      <c r="T24" s="6">
        <v>17.920000000000002</v>
      </c>
      <c r="U24" s="6" t="s">
        <v>2358</v>
      </c>
      <c r="V24" s="45" t="s">
        <v>2359</v>
      </c>
      <c r="W24" s="44" t="s">
        <v>2360</v>
      </c>
      <c r="X24" s="19" t="s">
        <v>2359</v>
      </c>
      <c r="Y24" s="6" t="s">
        <v>2360</v>
      </c>
      <c r="Z24" s="6">
        <v>1</v>
      </c>
      <c r="AA24" s="6" t="s">
        <v>2360</v>
      </c>
      <c r="AB24" s="45" t="s">
        <v>216</v>
      </c>
      <c r="AC24" s="44" t="s">
        <v>2361</v>
      </c>
      <c r="AD24" s="19">
        <v>3.2</v>
      </c>
      <c r="AE24" s="6" t="s">
        <v>2362</v>
      </c>
      <c r="AF24" s="19">
        <v>3.2</v>
      </c>
      <c r="AG24" s="6" t="s">
        <v>2362</v>
      </c>
      <c r="AH24" s="45" t="s">
        <v>2363</v>
      </c>
      <c r="AI24" s="64" t="s">
        <v>2364</v>
      </c>
      <c r="AJ24" s="63">
        <f>N24+T24+Z24+AF24</f>
        <v>25.87</v>
      </c>
      <c r="AK24" s="6"/>
      <c r="AL24" s="6" t="s">
        <v>2192</v>
      </c>
      <c r="AM24" s="6" t="s">
        <v>1654</v>
      </c>
      <c r="AN24" s="44" t="s">
        <v>52</v>
      </c>
    </row>
    <row r="25" spans="1:40" s="25" customFormat="1" ht="409.6" x14ac:dyDescent="0.25">
      <c r="A25" s="6">
        <v>23</v>
      </c>
      <c r="B25" s="11">
        <v>20223141103</v>
      </c>
      <c r="C25" s="11" t="s">
        <v>507</v>
      </c>
      <c r="D25" s="11" t="s">
        <v>1666</v>
      </c>
      <c r="E25" s="34" t="s">
        <v>2365</v>
      </c>
      <c r="F25" s="11">
        <v>19878889428</v>
      </c>
      <c r="G25" s="11" t="s">
        <v>363</v>
      </c>
      <c r="H25" s="11" t="s">
        <v>509</v>
      </c>
      <c r="I25" s="11" t="s">
        <v>45</v>
      </c>
      <c r="J25" s="11">
        <v>5.75</v>
      </c>
      <c r="K25" s="11" t="s">
        <v>2366</v>
      </c>
      <c r="L25" s="6">
        <v>4.75</v>
      </c>
      <c r="M25" s="6" t="s">
        <v>2367</v>
      </c>
      <c r="N25" s="6">
        <v>5.15</v>
      </c>
      <c r="O25" s="6" t="s">
        <v>2368</v>
      </c>
      <c r="P25" s="47">
        <v>18.28</v>
      </c>
      <c r="Q25" s="11" t="s">
        <v>1182</v>
      </c>
      <c r="R25" s="6">
        <v>18.28</v>
      </c>
      <c r="S25" s="19" t="s">
        <v>2367</v>
      </c>
      <c r="T25" s="6">
        <v>18.28</v>
      </c>
      <c r="U25" s="6"/>
      <c r="V25" s="11">
        <v>0.2</v>
      </c>
      <c r="W25" s="11" t="s">
        <v>2369</v>
      </c>
      <c r="X25" s="6">
        <v>0.2</v>
      </c>
      <c r="Y25" s="19" t="s">
        <v>2367</v>
      </c>
      <c r="Z25" s="6">
        <v>0.6</v>
      </c>
      <c r="AA25" s="6" t="s">
        <v>2370</v>
      </c>
      <c r="AB25" s="6"/>
      <c r="AC25" s="6"/>
      <c r="AD25" s="11">
        <v>2</v>
      </c>
      <c r="AE25" s="11" t="s">
        <v>2371</v>
      </c>
      <c r="AF25" s="10">
        <v>1.8</v>
      </c>
      <c r="AG25" s="10" t="s">
        <v>2372</v>
      </c>
      <c r="AH25" s="10"/>
      <c r="AI25" s="67">
        <v>26.23</v>
      </c>
      <c r="AJ25" s="60">
        <f t="shared" si="1"/>
        <v>25.83</v>
      </c>
      <c r="AK25" s="6" t="s">
        <v>2373</v>
      </c>
      <c r="AL25" s="6" t="s">
        <v>1676</v>
      </c>
      <c r="AM25" s="6" t="s">
        <v>1677</v>
      </c>
      <c r="AN25" s="44" t="s">
        <v>52</v>
      </c>
    </row>
    <row r="26" spans="1:40" s="25" customFormat="1" ht="202.8" x14ac:dyDescent="0.25">
      <c r="A26" s="6">
        <v>24</v>
      </c>
      <c r="B26" s="11">
        <v>20223185073</v>
      </c>
      <c r="C26" s="11" t="s">
        <v>566</v>
      </c>
      <c r="D26" s="11" t="s">
        <v>1666</v>
      </c>
      <c r="E26" s="34" t="s">
        <v>2374</v>
      </c>
      <c r="F26" s="11">
        <v>15819206023</v>
      </c>
      <c r="G26" s="11" t="s">
        <v>1472</v>
      </c>
      <c r="H26" s="11" t="s">
        <v>509</v>
      </c>
      <c r="I26" s="11" t="s">
        <v>45</v>
      </c>
      <c r="J26" s="11">
        <v>4.8499999999999996</v>
      </c>
      <c r="K26" s="11" t="s">
        <v>2375</v>
      </c>
      <c r="L26" s="6" t="s">
        <v>2376</v>
      </c>
      <c r="M26" s="6" t="s">
        <v>2377</v>
      </c>
      <c r="N26" s="11">
        <v>4.25</v>
      </c>
      <c r="O26" s="11" t="s">
        <v>2378</v>
      </c>
      <c r="P26" s="47">
        <v>18.34</v>
      </c>
      <c r="Q26" s="11" t="s">
        <v>2379</v>
      </c>
      <c r="R26" s="6">
        <v>18.34</v>
      </c>
      <c r="S26" s="19" t="s">
        <v>2377</v>
      </c>
      <c r="T26" s="47">
        <v>18.34</v>
      </c>
      <c r="U26" s="11" t="s">
        <v>2379</v>
      </c>
      <c r="V26" s="11">
        <v>1.6</v>
      </c>
      <c r="W26" s="11" t="s">
        <v>2380</v>
      </c>
      <c r="X26" s="6">
        <v>1.2</v>
      </c>
      <c r="Y26" s="19" t="s">
        <v>2377</v>
      </c>
      <c r="Z26" s="6">
        <v>1.2</v>
      </c>
      <c r="AA26" s="11" t="s">
        <v>2380</v>
      </c>
      <c r="AB26" s="6"/>
      <c r="AC26" s="6"/>
      <c r="AD26" s="11">
        <v>2.1</v>
      </c>
      <c r="AE26" s="11" t="s">
        <v>2381</v>
      </c>
      <c r="AF26" s="10">
        <v>2</v>
      </c>
      <c r="AG26" s="11" t="s">
        <v>2382</v>
      </c>
      <c r="AH26" s="11"/>
      <c r="AI26" s="67">
        <v>26.89</v>
      </c>
      <c r="AJ26" s="60">
        <f t="shared" si="1"/>
        <v>25.79</v>
      </c>
      <c r="AK26" s="6" t="s">
        <v>2383</v>
      </c>
      <c r="AL26" s="6" t="s">
        <v>1676</v>
      </c>
      <c r="AM26" s="6" t="s">
        <v>1677</v>
      </c>
      <c r="AN26" s="44" t="s">
        <v>52</v>
      </c>
    </row>
    <row r="27" spans="1:40" s="25" customFormat="1" ht="343.2" x14ac:dyDescent="0.25">
      <c r="A27" s="6">
        <v>25</v>
      </c>
      <c r="B27" s="6">
        <v>20223141023</v>
      </c>
      <c r="C27" s="6" t="s">
        <v>507</v>
      </c>
      <c r="D27" s="6" t="s">
        <v>1655</v>
      </c>
      <c r="E27" s="32" t="s">
        <v>2384</v>
      </c>
      <c r="F27" s="6">
        <v>15625534597</v>
      </c>
      <c r="G27" s="6" t="s">
        <v>921</v>
      </c>
      <c r="H27" s="6" t="s">
        <v>509</v>
      </c>
      <c r="I27" s="6" t="s">
        <v>45</v>
      </c>
      <c r="J27" s="6">
        <v>4.9000000000000004</v>
      </c>
      <c r="K27" s="6" t="s">
        <v>2385</v>
      </c>
      <c r="L27" s="6">
        <v>4.5</v>
      </c>
      <c r="M27" s="6" t="s">
        <v>2386</v>
      </c>
      <c r="N27" s="6">
        <v>4.5</v>
      </c>
      <c r="O27" s="6" t="s">
        <v>2386</v>
      </c>
      <c r="P27" s="6">
        <v>18.100000000000001</v>
      </c>
      <c r="Q27" s="6" t="s">
        <v>2387</v>
      </c>
      <c r="R27" s="6">
        <v>18.100000000000001</v>
      </c>
      <c r="S27" s="6" t="s">
        <v>2387</v>
      </c>
      <c r="T27" s="6">
        <v>18.100000000000001</v>
      </c>
      <c r="U27" s="6" t="s">
        <v>2387</v>
      </c>
      <c r="V27" s="6">
        <v>0.4</v>
      </c>
      <c r="W27" s="6" t="s">
        <v>2388</v>
      </c>
      <c r="X27" s="6">
        <v>0.4</v>
      </c>
      <c r="Y27" s="6" t="s">
        <v>2388</v>
      </c>
      <c r="Z27" s="6">
        <v>0.4</v>
      </c>
      <c r="AA27" s="6" t="s">
        <v>2388</v>
      </c>
      <c r="AB27" s="6">
        <v>3.5</v>
      </c>
      <c r="AC27" s="6" t="s">
        <v>2389</v>
      </c>
      <c r="AD27" s="6">
        <v>3.2</v>
      </c>
      <c r="AE27" s="6" t="s">
        <v>2390</v>
      </c>
      <c r="AF27" s="6">
        <v>2.7</v>
      </c>
      <c r="AG27" s="6" t="s">
        <v>2391</v>
      </c>
      <c r="AH27" s="6">
        <v>26.9</v>
      </c>
      <c r="AI27" s="6">
        <v>25.7</v>
      </c>
      <c r="AJ27" s="60">
        <v>25.7</v>
      </c>
      <c r="AK27" s="6"/>
      <c r="AL27" s="44" t="s">
        <v>1664</v>
      </c>
      <c r="AM27" s="6" t="s">
        <v>1665</v>
      </c>
      <c r="AN27" s="44" t="s">
        <v>52</v>
      </c>
    </row>
    <row r="28" spans="1:40" ht="296.39999999999998" x14ac:dyDescent="0.25">
      <c r="A28" s="6">
        <v>26</v>
      </c>
      <c r="B28" s="6">
        <v>20223141106</v>
      </c>
      <c r="C28" s="6" t="s">
        <v>507</v>
      </c>
      <c r="D28" s="6" t="s">
        <v>1655</v>
      </c>
      <c r="E28" s="32" t="s">
        <v>2392</v>
      </c>
      <c r="F28" s="6">
        <v>15625512446</v>
      </c>
      <c r="G28" s="6" t="s">
        <v>2393</v>
      </c>
      <c r="H28" s="6" t="s">
        <v>509</v>
      </c>
      <c r="I28" s="6" t="s">
        <v>45</v>
      </c>
      <c r="J28" s="6">
        <v>4.6500000000000004</v>
      </c>
      <c r="K28" s="6" t="s">
        <v>2394</v>
      </c>
      <c r="L28" s="6">
        <f>J28-0.4</f>
        <v>4.25</v>
      </c>
      <c r="M28" s="6" t="s">
        <v>2395</v>
      </c>
      <c r="N28" s="6">
        <v>4.25</v>
      </c>
      <c r="O28" s="6" t="s">
        <v>2395</v>
      </c>
      <c r="P28" s="6">
        <v>18.010000000000002</v>
      </c>
      <c r="Q28" s="6" t="s">
        <v>2396</v>
      </c>
      <c r="R28" s="6">
        <v>18.010000000000002</v>
      </c>
      <c r="S28" s="6" t="s">
        <v>2396</v>
      </c>
      <c r="T28" s="6">
        <v>18.010000000000002</v>
      </c>
      <c r="U28" s="6" t="s">
        <v>2396</v>
      </c>
      <c r="V28" s="6">
        <v>1.2</v>
      </c>
      <c r="W28" s="6" t="s">
        <v>2397</v>
      </c>
      <c r="X28" s="6">
        <v>1.2</v>
      </c>
      <c r="Y28" s="6" t="s">
        <v>2397</v>
      </c>
      <c r="Z28" s="6">
        <v>1.2</v>
      </c>
      <c r="AA28" s="6" t="s">
        <v>2397</v>
      </c>
      <c r="AB28" s="6">
        <v>2.1</v>
      </c>
      <c r="AC28" s="6" t="s">
        <v>2398</v>
      </c>
      <c r="AD28" s="6">
        <f>AB28-0.1</f>
        <v>2</v>
      </c>
      <c r="AE28" s="6" t="s">
        <v>2399</v>
      </c>
      <c r="AF28" s="6">
        <v>2</v>
      </c>
      <c r="AG28" s="6" t="s">
        <v>2399</v>
      </c>
      <c r="AH28" s="6">
        <v>26.06</v>
      </c>
      <c r="AI28" s="6">
        <f>AH28-0.5</f>
        <v>25.56</v>
      </c>
      <c r="AJ28" s="60">
        <v>25.56</v>
      </c>
      <c r="AK28" s="6"/>
      <c r="AL28" s="44" t="s">
        <v>1664</v>
      </c>
      <c r="AM28" s="6" t="s">
        <v>1665</v>
      </c>
      <c r="AN28" s="44" t="s">
        <v>52</v>
      </c>
    </row>
    <row r="29" spans="1:40" ht="218.4" x14ac:dyDescent="0.25">
      <c r="A29" s="6">
        <v>27</v>
      </c>
      <c r="B29" s="6" t="s">
        <v>2400</v>
      </c>
      <c r="C29" s="6" t="s">
        <v>507</v>
      </c>
      <c r="D29" s="6" t="s">
        <v>1643</v>
      </c>
      <c r="E29" s="32" t="s">
        <v>2401</v>
      </c>
      <c r="F29" s="6">
        <v>18978450208</v>
      </c>
      <c r="G29" s="6" t="s">
        <v>80</v>
      </c>
      <c r="H29" s="6" t="s">
        <v>509</v>
      </c>
      <c r="I29" s="6" t="s">
        <v>45</v>
      </c>
      <c r="J29" s="44">
        <v>1.45</v>
      </c>
      <c r="K29" s="44" t="s">
        <v>2402</v>
      </c>
      <c r="L29" s="6" t="s">
        <v>2403</v>
      </c>
      <c r="M29" s="6" t="s">
        <v>2404</v>
      </c>
      <c r="N29" s="6">
        <v>1.25</v>
      </c>
      <c r="O29" s="6" t="s">
        <v>2405</v>
      </c>
      <c r="P29" s="44">
        <v>17.989999999999998</v>
      </c>
      <c r="Q29" s="44" t="s">
        <v>2406</v>
      </c>
      <c r="R29" s="6">
        <v>17.989999999999998</v>
      </c>
      <c r="S29" s="6" t="s">
        <v>2406</v>
      </c>
      <c r="T29" s="6">
        <v>17.989999999999998</v>
      </c>
      <c r="U29" s="6" t="s">
        <v>2406</v>
      </c>
      <c r="V29" s="44">
        <v>5.4</v>
      </c>
      <c r="W29" s="44" t="s">
        <v>2407</v>
      </c>
      <c r="X29" s="6">
        <v>5.4</v>
      </c>
      <c r="Y29" s="6" t="s">
        <v>2407</v>
      </c>
      <c r="Z29" s="6">
        <v>5.4</v>
      </c>
      <c r="AA29" s="6" t="s">
        <v>2407</v>
      </c>
      <c r="AB29" s="44">
        <v>0.6</v>
      </c>
      <c r="AC29" s="44" t="s">
        <v>2408</v>
      </c>
      <c r="AD29" s="6">
        <v>0.6</v>
      </c>
      <c r="AE29" s="6" t="s">
        <v>2408</v>
      </c>
      <c r="AF29" s="6">
        <v>0.6</v>
      </c>
      <c r="AG29" s="6" t="s">
        <v>2408</v>
      </c>
      <c r="AH29" s="61">
        <v>25.44</v>
      </c>
      <c r="AI29" s="62" t="s">
        <v>2409</v>
      </c>
      <c r="AJ29" s="63">
        <f>N29+T29+Z29+AF29</f>
        <v>25.240000000000002</v>
      </c>
      <c r="AK29" s="6"/>
      <c r="AL29" s="6" t="s">
        <v>2192</v>
      </c>
      <c r="AM29" s="6" t="s">
        <v>1654</v>
      </c>
      <c r="AN29" s="44" t="s">
        <v>52</v>
      </c>
    </row>
    <row r="30" spans="1:40" ht="327.60000000000002" x14ac:dyDescent="0.25">
      <c r="A30" s="6">
        <v>28</v>
      </c>
      <c r="B30" s="19">
        <v>20223141081</v>
      </c>
      <c r="C30" s="19" t="s">
        <v>507</v>
      </c>
      <c r="D30" s="19" t="s">
        <v>1759</v>
      </c>
      <c r="E30" s="33" t="s">
        <v>2410</v>
      </c>
      <c r="F30" s="19">
        <v>15318443767</v>
      </c>
      <c r="G30" s="19" t="s">
        <v>1285</v>
      </c>
      <c r="H30" s="19" t="s">
        <v>509</v>
      </c>
      <c r="I30" s="19" t="s">
        <v>45</v>
      </c>
      <c r="J30" s="19" t="s">
        <v>2411</v>
      </c>
      <c r="K30" s="6" t="s">
        <v>2412</v>
      </c>
      <c r="L30" s="19">
        <v>5.05</v>
      </c>
      <c r="M30" s="6" t="s">
        <v>2413</v>
      </c>
      <c r="N30" s="6" t="s">
        <v>2414</v>
      </c>
      <c r="O30" s="48">
        <v>4.95</v>
      </c>
      <c r="P30" s="19">
        <v>17.883330000000001</v>
      </c>
      <c r="Q30" s="19" t="s">
        <v>2415</v>
      </c>
      <c r="R30" s="19">
        <v>17.883330000000001</v>
      </c>
      <c r="S30" s="19" t="s">
        <v>2415</v>
      </c>
      <c r="T30" s="48"/>
      <c r="U30" s="48"/>
      <c r="V30" s="19">
        <v>0.4</v>
      </c>
      <c r="W30" s="6" t="s">
        <v>2416</v>
      </c>
      <c r="X30" s="19">
        <v>0.4</v>
      </c>
      <c r="Y30" s="6" t="s">
        <v>2416</v>
      </c>
      <c r="Z30" s="48"/>
      <c r="AA30" s="48"/>
      <c r="AB30" s="19" t="s">
        <v>2417</v>
      </c>
      <c r="AC30" s="6" t="s">
        <v>2418</v>
      </c>
      <c r="AD30" s="19">
        <v>1.8</v>
      </c>
      <c r="AE30" s="6" t="s">
        <v>2419</v>
      </c>
      <c r="AF30" s="19">
        <v>1.8</v>
      </c>
      <c r="AG30" s="6" t="s">
        <v>2419</v>
      </c>
      <c r="AH30" s="6">
        <v>25.783332999999999</v>
      </c>
      <c r="AI30" s="44">
        <v>25.133330000000001</v>
      </c>
      <c r="AJ30" s="66">
        <v>25.133330000000001</v>
      </c>
      <c r="AK30" s="44" t="s">
        <v>2420</v>
      </c>
      <c r="AL30" s="44" t="s">
        <v>1771</v>
      </c>
      <c r="AM30" s="44" t="s">
        <v>1772</v>
      </c>
      <c r="AN30" s="44" t="s">
        <v>52</v>
      </c>
    </row>
    <row r="31" spans="1:40" ht="171.6" x14ac:dyDescent="0.25">
      <c r="A31" s="6">
        <v>29</v>
      </c>
      <c r="B31" s="6" t="s">
        <v>2421</v>
      </c>
      <c r="C31" s="6" t="s">
        <v>566</v>
      </c>
      <c r="D31" s="6" t="s">
        <v>1689</v>
      </c>
      <c r="E31" s="32" t="s">
        <v>2422</v>
      </c>
      <c r="F31" s="6" t="s">
        <v>2423</v>
      </c>
      <c r="G31" s="6" t="s">
        <v>667</v>
      </c>
      <c r="H31" s="6" t="s">
        <v>509</v>
      </c>
      <c r="I31" s="6" t="s">
        <v>45</v>
      </c>
      <c r="J31" s="6">
        <v>4.05</v>
      </c>
      <c r="K31" s="6" t="s">
        <v>2424</v>
      </c>
      <c r="L31" s="19">
        <v>4.05</v>
      </c>
      <c r="M31" s="6" t="s">
        <v>2424</v>
      </c>
      <c r="N31" s="6">
        <v>4.05</v>
      </c>
      <c r="O31" s="6" t="s">
        <v>2424</v>
      </c>
      <c r="P31" s="6">
        <v>18.62</v>
      </c>
      <c r="Q31" s="6" t="s">
        <v>2425</v>
      </c>
      <c r="R31" s="19">
        <v>18.62</v>
      </c>
      <c r="S31" s="11" t="s">
        <v>2425</v>
      </c>
      <c r="T31" s="6">
        <v>18.62</v>
      </c>
      <c r="U31" s="6" t="s">
        <v>2425</v>
      </c>
      <c r="V31" s="6">
        <v>1.4</v>
      </c>
      <c r="W31" s="6" t="s">
        <v>2426</v>
      </c>
      <c r="X31" s="19">
        <v>1.4</v>
      </c>
      <c r="Y31" s="6" t="s">
        <v>2426</v>
      </c>
      <c r="Z31" s="6">
        <v>1.4</v>
      </c>
      <c r="AA31" s="6" t="s">
        <v>2426</v>
      </c>
      <c r="AB31" s="6">
        <v>1.4</v>
      </c>
      <c r="AC31" s="6" t="s">
        <v>2427</v>
      </c>
      <c r="AD31" s="19">
        <v>1.4</v>
      </c>
      <c r="AE31" s="6" t="s">
        <v>2428</v>
      </c>
      <c r="AF31" s="10">
        <v>1</v>
      </c>
      <c r="AG31" s="6" t="s">
        <v>2429</v>
      </c>
      <c r="AH31" s="6">
        <v>25.47</v>
      </c>
      <c r="AI31" s="10">
        <v>24.97</v>
      </c>
      <c r="AJ31" s="60">
        <f>SUM(N31,T31,Z31,AF31)</f>
        <v>25.07</v>
      </c>
      <c r="AK31" s="6"/>
      <c r="AL31" s="44" t="s">
        <v>2269</v>
      </c>
      <c r="AM31" s="6" t="s">
        <v>1700</v>
      </c>
      <c r="AN31" s="44" t="s">
        <v>52</v>
      </c>
    </row>
    <row r="32" spans="1:40" ht="218.4" x14ac:dyDescent="0.25">
      <c r="A32" s="6">
        <v>30</v>
      </c>
      <c r="B32" s="11">
        <v>20223141069</v>
      </c>
      <c r="C32" s="11" t="s">
        <v>507</v>
      </c>
      <c r="D32" s="6" t="s">
        <v>1634</v>
      </c>
      <c r="E32" s="34" t="s">
        <v>2430</v>
      </c>
      <c r="F32" s="11">
        <v>13430042226</v>
      </c>
      <c r="G32" s="11" t="s">
        <v>43</v>
      </c>
      <c r="H32" s="11" t="s">
        <v>509</v>
      </c>
      <c r="I32" s="11" t="s">
        <v>45</v>
      </c>
      <c r="J32" s="11">
        <v>4</v>
      </c>
      <c r="K32" s="11" t="s">
        <v>2431</v>
      </c>
      <c r="L32" s="6">
        <v>4</v>
      </c>
      <c r="M32" s="6" t="s">
        <v>2431</v>
      </c>
      <c r="N32" s="11">
        <v>4</v>
      </c>
      <c r="O32" s="11" t="s">
        <v>2431</v>
      </c>
      <c r="P32" s="6">
        <v>18.45</v>
      </c>
      <c r="Q32" s="35" t="s">
        <v>2432</v>
      </c>
      <c r="R32" s="6">
        <v>18.45</v>
      </c>
      <c r="S32" s="11" t="s">
        <v>2433</v>
      </c>
      <c r="T32" s="6">
        <v>18.45</v>
      </c>
      <c r="U32" s="35" t="s">
        <v>2432</v>
      </c>
      <c r="V32" s="6">
        <v>0.6</v>
      </c>
      <c r="W32" s="35" t="s">
        <v>2434</v>
      </c>
      <c r="X32" s="6">
        <v>0.6</v>
      </c>
      <c r="Y32" s="11" t="s">
        <v>2434</v>
      </c>
      <c r="Z32" s="6">
        <v>0.6</v>
      </c>
      <c r="AA32" s="35" t="s">
        <v>2434</v>
      </c>
      <c r="AB32" s="6">
        <v>2</v>
      </c>
      <c r="AC32" s="35" t="s">
        <v>2435</v>
      </c>
      <c r="AD32" s="6">
        <v>2</v>
      </c>
      <c r="AE32" s="11" t="s">
        <v>2435</v>
      </c>
      <c r="AF32" s="6">
        <v>2</v>
      </c>
      <c r="AG32" s="35" t="s">
        <v>2436</v>
      </c>
      <c r="AH32" s="6">
        <v>25.05</v>
      </c>
      <c r="AI32" s="6">
        <f>N32+T32+Z32+AF32</f>
        <v>25.05</v>
      </c>
      <c r="AJ32" s="60">
        <f t="shared" ref="AJ32:AJ36" si="2">AF32+Z32+T32+N32</f>
        <v>25.05</v>
      </c>
      <c r="AK32" s="35" t="s">
        <v>2437</v>
      </c>
      <c r="AL32" s="6" t="s">
        <v>1640</v>
      </c>
      <c r="AM32" s="6" t="s">
        <v>1641</v>
      </c>
      <c r="AN32" s="44" t="s">
        <v>52</v>
      </c>
    </row>
    <row r="33" spans="1:40" ht="409.6" x14ac:dyDescent="0.25">
      <c r="A33" s="6">
        <v>31</v>
      </c>
      <c r="B33" s="11">
        <v>20223141100</v>
      </c>
      <c r="C33" s="11" t="s">
        <v>507</v>
      </c>
      <c r="D33" s="11" t="s">
        <v>1666</v>
      </c>
      <c r="E33" s="34" t="s">
        <v>2438</v>
      </c>
      <c r="F33" s="11"/>
      <c r="G33" s="11" t="s">
        <v>1213</v>
      </c>
      <c r="H33" s="11" t="s">
        <v>509</v>
      </c>
      <c r="I33" s="11" t="s">
        <v>45</v>
      </c>
      <c r="J33" s="11">
        <v>3.3</v>
      </c>
      <c r="K33" s="11" t="s">
        <v>2439</v>
      </c>
      <c r="L33" s="6">
        <v>3.3</v>
      </c>
      <c r="M33" s="6" t="s">
        <v>2440</v>
      </c>
      <c r="N33" s="11">
        <v>3.3</v>
      </c>
      <c r="O33" s="11" t="s">
        <v>2441</v>
      </c>
      <c r="P33" s="47">
        <v>17.93</v>
      </c>
      <c r="Q33" s="11" t="s">
        <v>2442</v>
      </c>
      <c r="R33" s="6">
        <v>17.93</v>
      </c>
      <c r="S33" s="19" t="s">
        <v>2440</v>
      </c>
      <c r="T33" s="47">
        <v>17.93</v>
      </c>
      <c r="U33" s="11" t="s">
        <v>2442</v>
      </c>
      <c r="V33" s="11">
        <v>0.4</v>
      </c>
      <c r="W33" s="11" t="s">
        <v>2443</v>
      </c>
      <c r="X33" s="6">
        <v>0.4</v>
      </c>
      <c r="Y33" s="19" t="s">
        <v>2440</v>
      </c>
      <c r="Z33" s="11">
        <v>0.4</v>
      </c>
      <c r="AA33" s="11" t="s">
        <v>2443</v>
      </c>
      <c r="AB33" s="6"/>
      <c r="AC33" s="6"/>
      <c r="AD33" s="11">
        <v>4.7</v>
      </c>
      <c r="AE33" s="11" t="s">
        <v>2444</v>
      </c>
      <c r="AF33" s="10">
        <v>3.4</v>
      </c>
      <c r="AG33" s="11" t="s">
        <v>2445</v>
      </c>
      <c r="AH33" s="11"/>
      <c r="AI33" s="67">
        <v>26.33</v>
      </c>
      <c r="AJ33" s="60">
        <f t="shared" si="2"/>
        <v>25.03</v>
      </c>
      <c r="AK33" s="68" t="s">
        <v>2446</v>
      </c>
      <c r="AL33" s="6" t="s">
        <v>1676</v>
      </c>
      <c r="AM33" s="6" t="s">
        <v>1677</v>
      </c>
      <c r="AN33" s="44" t="s">
        <v>52</v>
      </c>
    </row>
    <row r="34" spans="1:40" ht="249.6" x14ac:dyDescent="0.25">
      <c r="A34" s="6">
        <v>32</v>
      </c>
      <c r="B34" s="11">
        <v>20223141032</v>
      </c>
      <c r="C34" s="11" t="s">
        <v>507</v>
      </c>
      <c r="D34" s="11" t="s">
        <v>1666</v>
      </c>
      <c r="E34" s="34" t="s">
        <v>2447</v>
      </c>
      <c r="F34" s="11">
        <v>15666072647</v>
      </c>
      <c r="G34" s="11" t="s">
        <v>771</v>
      </c>
      <c r="H34" s="11" t="s">
        <v>509</v>
      </c>
      <c r="I34" s="11" t="s">
        <v>45</v>
      </c>
      <c r="J34" s="11">
        <v>5.7</v>
      </c>
      <c r="K34" s="11" t="s">
        <v>2448</v>
      </c>
      <c r="L34" s="6">
        <v>5.25</v>
      </c>
      <c r="M34" s="6"/>
      <c r="N34" s="6">
        <v>5.5</v>
      </c>
      <c r="O34" s="11" t="s">
        <v>2449</v>
      </c>
      <c r="P34" s="47">
        <v>18.09</v>
      </c>
      <c r="Q34" s="44" t="s">
        <v>2450</v>
      </c>
      <c r="R34" s="6">
        <v>18.09</v>
      </c>
      <c r="S34" s="44" t="s">
        <v>2450</v>
      </c>
      <c r="T34" s="47">
        <v>18.09</v>
      </c>
      <c r="U34" s="44" t="s">
        <v>2450</v>
      </c>
      <c r="V34" s="11">
        <v>0.4</v>
      </c>
      <c r="W34" s="11" t="s">
        <v>2451</v>
      </c>
      <c r="X34" s="6">
        <v>0.4</v>
      </c>
      <c r="Y34" s="11" t="s">
        <v>2451</v>
      </c>
      <c r="Z34" s="11">
        <v>0.4</v>
      </c>
      <c r="AA34" s="11" t="s">
        <v>2451</v>
      </c>
      <c r="AB34" s="6"/>
      <c r="AC34" s="6"/>
      <c r="AD34" s="11">
        <v>0.8</v>
      </c>
      <c r="AE34" s="44" t="s">
        <v>2452</v>
      </c>
      <c r="AF34" s="11">
        <v>0.8</v>
      </c>
      <c r="AG34" s="44" t="s">
        <v>2452</v>
      </c>
      <c r="AH34" s="44"/>
      <c r="AI34" s="67">
        <v>24.99</v>
      </c>
      <c r="AJ34" s="60">
        <f t="shared" si="2"/>
        <v>24.79</v>
      </c>
      <c r="AK34" s="6" t="s">
        <v>2453</v>
      </c>
      <c r="AL34" s="6" t="s">
        <v>1676</v>
      </c>
      <c r="AM34" s="6" t="s">
        <v>1677</v>
      </c>
      <c r="AN34" s="44" t="s">
        <v>52</v>
      </c>
    </row>
    <row r="35" spans="1:40" ht="124.8" x14ac:dyDescent="0.25">
      <c r="A35" s="6">
        <v>33</v>
      </c>
      <c r="B35" s="11">
        <v>20223185009</v>
      </c>
      <c r="C35" s="11" t="s">
        <v>566</v>
      </c>
      <c r="D35" s="11" t="s">
        <v>1666</v>
      </c>
      <c r="E35" s="34" t="s">
        <v>2454</v>
      </c>
      <c r="F35" s="11">
        <v>15202334094</v>
      </c>
      <c r="G35" s="11" t="s">
        <v>1192</v>
      </c>
      <c r="H35" s="11" t="s">
        <v>509</v>
      </c>
      <c r="I35" s="11" t="s">
        <v>45</v>
      </c>
      <c r="J35" s="11">
        <v>5.05</v>
      </c>
      <c r="K35" s="11" t="s">
        <v>2455</v>
      </c>
      <c r="L35" s="6">
        <v>5.05</v>
      </c>
      <c r="M35" s="6"/>
      <c r="N35" s="11">
        <v>4.8499999999999996</v>
      </c>
      <c r="O35" s="11" t="s">
        <v>2456</v>
      </c>
      <c r="P35" s="47">
        <v>18.28</v>
      </c>
      <c r="Q35" s="11" t="s">
        <v>2457</v>
      </c>
      <c r="R35" s="6">
        <v>18.28</v>
      </c>
      <c r="S35" s="19"/>
      <c r="T35" s="47">
        <v>18.28</v>
      </c>
      <c r="U35" s="11" t="s">
        <v>2457</v>
      </c>
      <c r="V35" s="11">
        <v>0.4</v>
      </c>
      <c r="W35" s="11" t="s">
        <v>2458</v>
      </c>
      <c r="X35" s="6">
        <v>0.4</v>
      </c>
      <c r="Y35" s="19"/>
      <c r="Z35" s="11">
        <v>0.4</v>
      </c>
      <c r="AA35" s="11" t="s">
        <v>2458</v>
      </c>
      <c r="AB35" s="6"/>
      <c r="AC35" s="6"/>
      <c r="AD35" s="11">
        <v>1.1000000000000001</v>
      </c>
      <c r="AE35" s="11" t="s">
        <v>2459</v>
      </c>
      <c r="AF35" s="11">
        <v>1.1000000000000001</v>
      </c>
      <c r="AG35" s="11" t="s">
        <v>2459</v>
      </c>
      <c r="AH35" s="11"/>
      <c r="AI35" s="67">
        <v>24.83</v>
      </c>
      <c r="AJ35" s="60">
        <f t="shared" si="2"/>
        <v>24.630000000000003</v>
      </c>
      <c r="AK35" s="6" t="s">
        <v>2460</v>
      </c>
      <c r="AL35" s="6" t="s">
        <v>1676</v>
      </c>
      <c r="AM35" s="6" t="s">
        <v>1677</v>
      </c>
      <c r="AN35" s="44" t="s">
        <v>52</v>
      </c>
    </row>
    <row r="36" spans="1:40" ht="218.4" x14ac:dyDescent="0.25">
      <c r="A36" s="6">
        <v>34</v>
      </c>
      <c r="B36" s="11">
        <v>20223141096</v>
      </c>
      <c r="C36" s="11" t="s">
        <v>507</v>
      </c>
      <c r="D36" s="6" t="s">
        <v>1634</v>
      </c>
      <c r="E36" s="34" t="s">
        <v>2461</v>
      </c>
      <c r="F36" s="11">
        <v>13838809174</v>
      </c>
      <c r="G36" s="11" t="s">
        <v>585</v>
      </c>
      <c r="H36" s="11" t="s">
        <v>509</v>
      </c>
      <c r="I36" s="11" t="s">
        <v>45</v>
      </c>
      <c r="J36" s="11">
        <v>3.75</v>
      </c>
      <c r="K36" s="11" t="s">
        <v>2462</v>
      </c>
      <c r="L36" s="6">
        <v>3.75</v>
      </c>
      <c r="M36" s="6" t="s">
        <v>2462</v>
      </c>
      <c r="N36" s="11">
        <v>3.75</v>
      </c>
      <c r="O36" s="11" t="s">
        <v>2463</v>
      </c>
      <c r="P36" s="6">
        <v>17.96</v>
      </c>
      <c r="Q36" s="35" t="s">
        <v>2464</v>
      </c>
      <c r="R36" s="6">
        <v>17.96</v>
      </c>
      <c r="S36" s="6" t="s">
        <v>2464</v>
      </c>
      <c r="T36" s="6">
        <v>17.96</v>
      </c>
      <c r="U36" s="35" t="s">
        <v>2464</v>
      </c>
      <c r="V36" s="6">
        <v>0.6</v>
      </c>
      <c r="W36" s="35" t="s">
        <v>2465</v>
      </c>
      <c r="X36" s="6">
        <v>0.6</v>
      </c>
      <c r="Y36" s="11" t="s">
        <v>2465</v>
      </c>
      <c r="Z36" s="6">
        <v>0.6</v>
      </c>
      <c r="AA36" s="35" t="s">
        <v>2465</v>
      </c>
      <c r="AB36" s="6">
        <v>2.2999999999999998</v>
      </c>
      <c r="AC36" s="35" t="s">
        <v>2466</v>
      </c>
      <c r="AD36" s="6">
        <v>2.2999999999999998</v>
      </c>
      <c r="AE36" s="11" t="s">
        <v>2466</v>
      </c>
      <c r="AF36" s="6">
        <v>2.2999999999999998</v>
      </c>
      <c r="AG36" s="35" t="s">
        <v>2466</v>
      </c>
      <c r="AH36" s="6">
        <v>24.61</v>
      </c>
      <c r="AI36" s="6">
        <f>N36+T36+Z36+AF36</f>
        <v>24.610000000000003</v>
      </c>
      <c r="AJ36" s="60">
        <f t="shared" si="2"/>
        <v>24.61</v>
      </c>
      <c r="AK36" s="35" t="s">
        <v>2467</v>
      </c>
      <c r="AL36" s="11" t="s">
        <v>1074</v>
      </c>
      <c r="AM36" s="6" t="s">
        <v>1640</v>
      </c>
      <c r="AN36" s="44" t="s">
        <v>52</v>
      </c>
    </row>
    <row r="37" spans="1:40" ht="234" x14ac:dyDescent="0.25">
      <c r="A37" s="6">
        <v>35</v>
      </c>
      <c r="B37" s="6">
        <v>20223185024</v>
      </c>
      <c r="C37" s="6" t="s">
        <v>566</v>
      </c>
      <c r="D37" s="6" t="s">
        <v>1730</v>
      </c>
      <c r="E37" s="32" t="s">
        <v>2468</v>
      </c>
      <c r="F37" s="6">
        <v>18038280351</v>
      </c>
      <c r="G37" s="6" t="s">
        <v>618</v>
      </c>
      <c r="H37" s="6" t="s">
        <v>509</v>
      </c>
      <c r="I37" s="6" t="s">
        <v>45</v>
      </c>
      <c r="J37" s="49">
        <v>3.6</v>
      </c>
      <c r="K37" s="6" t="s">
        <v>2469</v>
      </c>
      <c r="L37" s="11">
        <v>3.6</v>
      </c>
      <c r="M37" s="6"/>
      <c r="N37" s="6">
        <v>3.6</v>
      </c>
      <c r="O37" s="6" t="s">
        <v>2469</v>
      </c>
      <c r="P37" s="6">
        <v>18.309999999999999</v>
      </c>
      <c r="Q37" s="44" t="s">
        <v>2470</v>
      </c>
      <c r="R37" s="6">
        <v>18.309999999999999</v>
      </c>
      <c r="S37" s="6"/>
      <c r="T37" s="6">
        <v>18.309999999999999</v>
      </c>
      <c r="U37" s="44" t="s">
        <v>2470</v>
      </c>
      <c r="V37" s="49">
        <v>1.7</v>
      </c>
      <c r="W37" s="44" t="s">
        <v>2471</v>
      </c>
      <c r="X37" s="44">
        <v>1.7</v>
      </c>
      <c r="Y37" s="6"/>
      <c r="Z37" s="6">
        <v>1.9</v>
      </c>
      <c r="AA37" s="44" t="s">
        <v>2471</v>
      </c>
      <c r="AB37" s="49">
        <v>0.8</v>
      </c>
      <c r="AC37" s="6" t="s">
        <v>2472</v>
      </c>
      <c r="AD37" s="49">
        <v>0.8</v>
      </c>
      <c r="AE37" s="6"/>
      <c r="AF37" s="11">
        <v>0.8</v>
      </c>
      <c r="AG37" s="6" t="s">
        <v>2472</v>
      </c>
      <c r="AH37" s="49">
        <v>24.41</v>
      </c>
      <c r="AI37" s="49">
        <v>24.41</v>
      </c>
      <c r="AJ37" s="60">
        <v>24.61</v>
      </c>
      <c r="AK37" s="6"/>
      <c r="AL37" s="6" t="s">
        <v>2182</v>
      </c>
      <c r="AM37" s="6" t="s">
        <v>1676</v>
      </c>
      <c r="AN37" s="44" t="s">
        <v>52</v>
      </c>
    </row>
    <row r="38" spans="1:40" ht="409.6" x14ac:dyDescent="0.25">
      <c r="A38" s="6">
        <v>36</v>
      </c>
      <c r="B38" s="19">
        <v>20223185011</v>
      </c>
      <c r="C38" s="19" t="s">
        <v>2473</v>
      </c>
      <c r="D38" s="19" t="s">
        <v>1759</v>
      </c>
      <c r="E38" s="33" t="s">
        <v>2474</v>
      </c>
      <c r="F38" s="19">
        <v>18948298617</v>
      </c>
      <c r="G38" s="19" t="s">
        <v>1121</v>
      </c>
      <c r="H38" s="19" t="s">
        <v>509</v>
      </c>
      <c r="I38" s="19" t="s">
        <v>45</v>
      </c>
      <c r="J38" s="19">
        <v>3.9</v>
      </c>
      <c r="K38" s="6" t="s">
        <v>2475</v>
      </c>
      <c r="L38" s="19">
        <v>3</v>
      </c>
      <c r="M38" s="6" t="s">
        <v>2476</v>
      </c>
      <c r="N38" s="19">
        <v>4</v>
      </c>
      <c r="O38" s="6" t="s">
        <v>2477</v>
      </c>
      <c r="P38" s="19">
        <v>18.55</v>
      </c>
      <c r="Q38" s="6" t="s">
        <v>2478</v>
      </c>
      <c r="R38" s="19">
        <v>18.55</v>
      </c>
      <c r="S38" s="6" t="s">
        <v>2478</v>
      </c>
      <c r="T38" s="6">
        <v>18.55</v>
      </c>
      <c r="U38" s="6" t="s">
        <v>2478</v>
      </c>
      <c r="V38" s="19">
        <v>0.6</v>
      </c>
      <c r="W38" s="6" t="s">
        <v>2479</v>
      </c>
      <c r="X38" s="19">
        <v>0.6</v>
      </c>
      <c r="Y38" s="6" t="s">
        <v>2479</v>
      </c>
      <c r="Z38" s="6">
        <v>0.6</v>
      </c>
      <c r="AA38" s="6" t="s">
        <v>2479</v>
      </c>
      <c r="AB38" s="19" t="s">
        <v>2480</v>
      </c>
      <c r="AC38" s="10" t="s">
        <v>2481</v>
      </c>
      <c r="AD38" s="19">
        <v>1.3</v>
      </c>
      <c r="AE38" s="10" t="s">
        <v>2482</v>
      </c>
      <c r="AF38" s="19">
        <v>1.4</v>
      </c>
      <c r="AG38" s="10" t="s">
        <v>2483</v>
      </c>
      <c r="AH38" s="6">
        <v>24.55</v>
      </c>
      <c r="AI38" s="44">
        <v>23.45</v>
      </c>
      <c r="AJ38" s="66">
        <f>AF38+Z38+T38+N38</f>
        <v>24.55</v>
      </c>
      <c r="AK38" s="44" t="s">
        <v>2484</v>
      </c>
      <c r="AL38" s="44" t="s">
        <v>1771</v>
      </c>
      <c r="AM38" s="44" t="s">
        <v>1772</v>
      </c>
      <c r="AN38" s="44" t="s">
        <v>52</v>
      </c>
    </row>
    <row r="39" spans="1:40" ht="327.60000000000002" x14ac:dyDescent="0.25">
      <c r="A39" s="6">
        <v>37</v>
      </c>
      <c r="B39" s="6">
        <v>20223141041</v>
      </c>
      <c r="C39" s="6" t="s">
        <v>507</v>
      </c>
      <c r="D39" s="6" t="s">
        <v>1730</v>
      </c>
      <c r="E39" s="32" t="s">
        <v>2485</v>
      </c>
      <c r="F39" s="6">
        <v>13609011815</v>
      </c>
      <c r="G39" s="6" t="s">
        <v>278</v>
      </c>
      <c r="H39" s="6" t="s">
        <v>509</v>
      </c>
      <c r="I39" s="6" t="s">
        <v>45</v>
      </c>
      <c r="J39" s="11">
        <v>3.25</v>
      </c>
      <c r="K39" s="6" t="s">
        <v>2486</v>
      </c>
      <c r="L39" s="11">
        <v>3.25</v>
      </c>
      <c r="M39" s="6"/>
      <c r="N39" s="6">
        <v>3.25</v>
      </c>
      <c r="O39" s="6" t="s">
        <v>2486</v>
      </c>
      <c r="P39" s="6">
        <v>18.78</v>
      </c>
      <c r="Q39" s="44" t="s">
        <v>2487</v>
      </c>
      <c r="R39" s="6">
        <v>18.78</v>
      </c>
      <c r="S39" s="6"/>
      <c r="T39" s="6">
        <v>18.78</v>
      </c>
      <c r="U39" s="44" t="s">
        <v>2487</v>
      </c>
      <c r="V39" s="11">
        <v>0.8</v>
      </c>
      <c r="W39" s="44" t="s">
        <v>2488</v>
      </c>
      <c r="X39" s="44">
        <v>0.8</v>
      </c>
      <c r="Y39" s="6"/>
      <c r="Z39" s="6">
        <v>0.8</v>
      </c>
      <c r="AA39" s="44" t="s">
        <v>2488</v>
      </c>
      <c r="AB39" s="11">
        <v>1.6</v>
      </c>
      <c r="AC39" s="6" t="s">
        <v>2489</v>
      </c>
      <c r="AD39" s="11">
        <v>1.6</v>
      </c>
      <c r="AE39" s="6"/>
      <c r="AF39" s="11">
        <v>1.6</v>
      </c>
      <c r="AG39" s="6" t="s">
        <v>2489</v>
      </c>
      <c r="AH39" s="11">
        <v>24.43</v>
      </c>
      <c r="AI39" s="11">
        <v>24.43</v>
      </c>
      <c r="AJ39" s="60">
        <f>SUM(AF39,Z39,T39,N39)</f>
        <v>24.43</v>
      </c>
      <c r="AK39" s="6"/>
      <c r="AL39" s="6" t="s">
        <v>2182</v>
      </c>
      <c r="AM39" s="6" t="s">
        <v>1676</v>
      </c>
      <c r="AN39" s="44" t="s">
        <v>52</v>
      </c>
    </row>
    <row r="40" spans="1:40" ht="249.6" x14ac:dyDescent="0.25">
      <c r="A40" s="6">
        <v>38</v>
      </c>
      <c r="B40" s="35">
        <v>20223141110</v>
      </c>
      <c r="C40" s="35" t="s">
        <v>507</v>
      </c>
      <c r="D40" s="35" t="s">
        <v>1634</v>
      </c>
      <c r="E40" s="32" t="s">
        <v>2490</v>
      </c>
      <c r="F40" s="35">
        <v>13411688781</v>
      </c>
      <c r="G40" s="35" t="s">
        <v>43</v>
      </c>
      <c r="H40" s="35" t="s">
        <v>509</v>
      </c>
      <c r="I40" s="35" t="s">
        <v>45</v>
      </c>
      <c r="J40" s="35">
        <v>3.5</v>
      </c>
      <c r="K40" s="35" t="s">
        <v>2491</v>
      </c>
      <c r="L40" s="6">
        <v>3.5</v>
      </c>
      <c r="M40" s="6" t="s">
        <v>2492</v>
      </c>
      <c r="N40" s="35">
        <v>3.3</v>
      </c>
      <c r="O40" s="35" t="s">
        <v>2493</v>
      </c>
      <c r="P40" s="6">
        <v>18.28</v>
      </c>
      <c r="Q40" s="35" t="s">
        <v>2494</v>
      </c>
      <c r="R40" s="6">
        <v>18.28</v>
      </c>
      <c r="S40" s="6" t="s">
        <v>2494</v>
      </c>
      <c r="T40" s="6">
        <v>18.28</v>
      </c>
      <c r="U40" s="35" t="s">
        <v>2494</v>
      </c>
      <c r="V40" s="6">
        <v>1</v>
      </c>
      <c r="W40" s="35" t="s">
        <v>2495</v>
      </c>
      <c r="X40" s="6">
        <v>1</v>
      </c>
      <c r="Y40" s="6" t="s">
        <v>2495</v>
      </c>
      <c r="Z40" s="6">
        <v>1</v>
      </c>
      <c r="AA40" s="35" t="s">
        <v>2495</v>
      </c>
      <c r="AB40" s="6">
        <v>1.6</v>
      </c>
      <c r="AC40" s="35" t="s">
        <v>2496</v>
      </c>
      <c r="AD40" s="6">
        <v>1.6</v>
      </c>
      <c r="AE40" s="11" t="s">
        <v>2496</v>
      </c>
      <c r="AF40" s="6">
        <v>1.8</v>
      </c>
      <c r="AG40" s="35" t="s">
        <v>2497</v>
      </c>
      <c r="AH40" s="6">
        <v>24.38</v>
      </c>
      <c r="AI40" s="6">
        <f>N40+T40+Z40+AF40</f>
        <v>24.380000000000003</v>
      </c>
      <c r="AJ40" s="60">
        <f>AF40+Z40+T40+N40</f>
        <v>24.380000000000003</v>
      </c>
      <c r="AK40" s="35" t="s">
        <v>2498</v>
      </c>
      <c r="AL40" s="6" t="s">
        <v>1640</v>
      </c>
      <c r="AM40" s="6" t="s">
        <v>1641</v>
      </c>
      <c r="AN40" s="44" t="s">
        <v>52</v>
      </c>
    </row>
    <row r="41" spans="1:40" ht="358.8" x14ac:dyDescent="0.25">
      <c r="A41" s="6">
        <v>39</v>
      </c>
      <c r="B41" s="6">
        <v>20223185072</v>
      </c>
      <c r="C41" s="6" t="s">
        <v>566</v>
      </c>
      <c r="D41" s="6" t="s">
        <v>1678</v>
      </c>
      <c r="E41" s="32" t="s">
        <v>2499</v>
      </c>
      <c r="F41" s="6">
        <v>18320315630</v>
      </c>
      <c r="G41" s="6" t="s">
        <v>568</v>
      </c>
      <c r="H41" s="6" t="s">
        <v>509</v>
      </c>
      <c r="I41" s="6" t="s">
        <v>45</v>
      </c>
      <c r="J41" s="6">
        <v>3.5</v>
      </c>
      <c r="K41" s="6" t="s">
        <v>2500</v>
      </c>
      <c r="L41" s="6">
        <v>3.5</v>
      </c>
      <c r="M41" s="6" t="s">
        <v>2500</v>
      </c>
      <c r="N41" s="6">
        <v>3.5</v>
      </c>
      <c r="O41" s="6" t="s">
        <v>2500</v>
      </c>
      <c r="P41" s="6">
        <v>18.440000000000001</v>
      </c>
      <c r="Q41" s="6" t="s">
        <v>2501</v>
      </c>
      <c r="R41" s="6">
        <v>18.440000000000001</v>
      </c>
      <c r="S41" s="6" t="s">
        <v>2501</v>
      </c>
      <c r="T41" s="6">
        <v>18.440000000000001</v>
      </c>
      <c r="U41" s="6" t="s">
        <v>2501</v>
      </c>
      <c r="V41" s="6">
        <v>0.4</v>
      </c>
      <c r="W41" s="6" t="s">
        <v>2502</v>
      </c>
      <c r="X41" s="6">
        <v>0.4</v>
      </c>
      <c r="Y41" s="6" t="s">
        <v>2502</v>
      </c>
      <c r="Z41" s="6">
        <v>0.4</v>
      </c>
      <c r="AA41" s="6" t="s">
        <v>2503</v>
      </c>
      <c r="AB41" s="6">
        <v>2</v>
      </c>
      <c r="AC41" s="6" t="s">
        <v>2504</v>
      </c>
      <c r="AD41" s="6">
        <v>2</v>
      </c>
      <c r="AE41" s="6" t="s">
        <v>2504</v>
      </c>
      <c r="AF41" s="6">
        <v>2</v>
      </c>
      <c r="AG41" s="6" t="s">
        <v>2505</v>
      </c>
      <c r="AH41" s="6">
        <v>26.54</v>
      </c>
      <c r="AI41" s="6">
        <v>24.34</v>
      </c>
      <c r="AJ41" s="60">
        <v>24.34</v>
      </c>
      <c r="AK41" s="6" t="s">
        <v>2506</v>
      </c>
      <c r="AL41" s="44" t="s">
        <v>1686</v>
      </c>
      <c r="AM41" s="6" t="s">
        <v>1687</v>
      </c>
      <c r="AN41" s="44" t="s">
        <v>52</v>
      </c>
    </row>
    <row r="42" spans="1:40" ht="140.4" x14ac:dyDescent="0.25">
      <c r="A42" s="13">
        <v>40</v>
      </c>
      <c r="B42" s="13">
        <v>20223141063</v>
      </c>
      <c r="C42" s="13" t="s">
        <v>507</v>
      </c>
      <c r="D42" s="13" t="s">
        <v>1678</v>
      </c>
      <c r="E42" s="36" t="s">
        <v>2507</v>
      </c>
      <c r="F42" s="13">
        <v>18673740608</v>
      </c>
      <c r="G42" s="13" t="s">
        <v>370</v>
      </c>
      <c r="H42" s="13" t="s">
        <v>509</v>
      </c>
      <c r="I42" s="13" t="s">
        <v>45</v>
      </c>
      <c r="J42" s="13">
        <v>0.9</v>
      </c>
      <c r="K42" s="13" t="s">
        <v>2508</v>
      </c>
      <c r="L42" s="13">
        <v>0.9</v>
      </c>
      <c r="M42" s="13" t="s">
        <v>2508</v>
      </c>
      <c r="N42" s="13">
        <v>1.1000000000000001</v>
      </c>
      <c r="O42" s="13" t="s">
        <v>2508</v>
      </c>
      <c r="P42" s="13">
        <v>17.93</v>
      </c>
      <c r="Q42" s="13" t="s">
        <v>2509</v>
      </c>
      <c r="R42" s="13">
        <v>17.93</v>
      </c>
      <c r="S42" s="13" t="s">
        <v>2509</v>
      </c>
      <c r="T42" s="13">
        <v>17.93</v>
      </c>
      <c r="U42" s="13" t="s">
        <v>2509</v>
      </c>
      <c r="V42" s="13" t="s">
        <v>2510</v>
      </c>
      <c r="W42" s="13" t="s">
        <v>2511</v>
      </c>
      <c r="X42" s="13" t="s">
        <v>2510</v>
      </c>
      <c r="Y42" s="13" t="s">
        <v>2511</v>
      </c>
      <c r="Z42" s="13">
        <v>4.4000000000000004</v>
      </c>
      <c r="AA42" s="13" t="s">
        <v>2512</v>
      </c>
      <c r="AB42" s="13">
        <v>0.8</v>
      </c>
      <c r="AC42" s="13" t="s">
        <v>2513</v>
      </c>
      <c r="AD42" s="13">
        <v>0.8</v>
      </c>
      <c r="AE42" s="13" t="s">
        <v>2513</v>
      </c>
      <c r="AF42" s="13">
        <v>0.8</v>
      </c>
      <c r="AG42" s="13" t="s">
        <v>2513</v>
      </c>
      <c r="AH42" s="13">
        <v>24.23</v>
      </c>
      <c r="AI42" s="13">
        <v>21.13</v>
      </c>
      <c r="AJ42" s="69">
        <v>24.23</v>
      </c>
      <c r="AK42" s="13" t="s">
        <v>2514</v>
      </c>
      <c r="AL42" s="70" t="s">
        <v>1686</v>
      </c>
      <c r="AM42" s="13" t="s">
        <v>1687</v>
      </c>
      <c r="AN42" s="70" t="s">
        <v>176</v>
      </c>
    </row>
    <row r="43" spans="1:40" ht="409.6" x14ac:dyDescent="0.25">
      <c r="A43" s="37">
        <v>41</v>
      </c>
      <c r="B43" s="38">
        <v>20223185088</v>
      </c>
      <c r="C43" s="38" t="s">
        <v>566</v>
      </c>
      <c r="D43" s="38" t="s">
        <v>1759</v>
      </c>
      <c r="E43" s="39" t="s">
        <v>2515</v>
      </c>
      <c r="F43" s="38">
        <v>15975835795</v>
      </c>
      <c r="G43" s="38" t="s">
        <v>678</v>
      </c>
      <c r="H43" s="38" t="s">
        <v>509</v>
      </c>
      <c r="I43" s="38" t="s">
        <v>45</v>
      </c>
      <c r="J43" s="38">
        <v>1.1499999999999999</v>
      </c>
      <c r="K43" s="37" t="s">
        <v>2516</v>
      </c>
      <c r="L43" s="38">
        <v>1.1499999999999999</v>
      </c>
      <c r="M43" s="37" t="s">
        <v>2516</v>
      </c>
      <c r="N43" s="38">
        <v>1.1499999999999999</v>
      </c>
      <c r="O43" s="37" t="s">
        <v>2516</v>
      </c>
      <c r="P43" s="38">
        <v>17.87</v>
      </c>
      <c r="Q43" s="37" t="s">
        <v>2517</v>
      </c>
      <c r="R43" s="38">
        <v>17.87</v>
      </c>
      <c r="S43" s="37" t="s">
        <v>2517</v>
      </c>
      <c r="T43" s="38">
        <v>17.87</v>
      </c>
      <c r="U43" s="37" t="s">
        <v>2517</v>
      </c>
      <c r="V43" s="55" t="s">
        <v>2518</v>
      </c>
      <c r="W43" s="52" t="s">
        <v>2519</v>
      </c>
      <c r="X43" s="38">
        <v>4.8</v>
      </c>
      <c r="Y43" s="52" t="s">
        <v>2520</v>
      </c>
      <c r="Z43" s="38">
        <v>4.8</v>
      </c>
      <c r="AA43" s="52" t="s">
        <v>2520</v>
      </c>
      <c r="AB43" s="38" t="s">
        <v>2521</v>
      </c>
      <c r="AC43" s="37" t="s">
        <v>2522</v>
      </c>
      <c r="AD43" s="38">
        <v>0.4</v>
      </c>
      <c r="AE43" s="37" t="s">
        <v>2523</v>
      </c>
      <c r="AF43" s="38">
        <v>0.4</v>
      </c>
      <c r="AG43" s="37" t="s">
        <v>2523</v>
      </c>
      <c r="AH43" s="37">
        <v>30.52</v>
      </c>
      <c r="AI43" s="52">
        <v>24.22</v>
      </c>
      <c r="AJ43" s="71">
        <v>24.22</v>
      </c>
      <c r="AK43" s="52" t="s">
        <v>2524</v>
      </c>
      <c r="AL43" s="52" t="s">
        <v>1771</v>
      </c>
      <c r="AM43" s="52" t="s">
        <v>1772</v>
      </c>
      <c r="AN43" s="70" t="s">
        <v>176</v>
      </c>
    </row>
    <row r="44" spans="1:40" ht="218.4" x14ac:dyDescent="0.25">
      <c r="A44" s="37">
        <v>42</v>
      </c>
      <c r="B44" s="40">
        <v>20223185037</v>
      </c>
      <c r="C44" s="40" t="s">
        <v>566</v>
      </c>
      <c r="D44" s="40" t="s">
        <v>1666</v>
      </c>
      <c r="E44" s="41" t="s">
        <v>2525</v>
      </c>
      <c r="F44" s="40"/>
      <c r="G44" s="40" t="s">
        <v>90</v>
      </c>
      <c r="H44" s="40" t="s">
        <v>509</v>
      </c>
      <c r="I44" s="40" t="s">
        <v>45</v>
      </c>
      <c r="J44" s="40">
        <v>1.25</v>
      </c>
      <c r="K44" s="40" t="s">
        <v>2526</v>
      </c>
      <c r="L44" s="37">
        <v>1.25</v>
      </c>
      <c r="M44" s="37" t="s">
        <v>2527</v>
      </c>
      <c r="N44" s="40">
        <v>1.25</v>
      </c>
      <c r="O44" s="40" t="s">
        <v>2526</v>
      </c>
      <c r="P44" s="40">
        <v>18.59</v>
      </c>
      <c r="Q44" s="40" t="s">
        <v>2528</v>
      </c>
      <c r="R44" s="37">
        <v>18.59</v>
      </c>
      <c r="S44" s="38" t="s">
        <v>2527</v>
      </c>
      <c r="T44" s="40">
        <v>18.59</v>
      </c>
      <c r="U44" s="40" t="s">
        <v>2528</v>
      </c>
      <c r="V44" s="40">
        <v>4</v>
      </c>
      <c r="W44" s="40" t="s">
        <v>2529</v>
      </c>
      <c r="X44" s="37">
        <v>3.4</v>
      </c>
      <c r="Y44" s="38" t="s">
        <v>2527</v>
      </c>
      <c r="Z44" s="37">
        <v>3.6</v>
      </c>
      <c r="AA44" s="37" t="s">
        <v>2530</v>
      </c>
      <c r="AB44" s="37"/>
      <c r="AC44" s="37"/>
      <c r="AD44" s="40">
        <v>0.7</v>
      </c>
      <c r="AE44" s="40" t="s">
        <v>2531</v>
      </c>
      <c r="AF44" s="40">
        <v>0.7</v>
      </c>
      <c r="AG44" s="40" t="s">
        <v>2531</v>
      </c>
      <c r="AH44" s="40"/>
      <c r="AI44" s="72">
        <v>24.54</v>
      </c>
      <c r="AJ44" s="73">
        <f t="shared" ref="AJ44:AJ48" si="3">AF44+Z44+T44+N44</f>
        <v>24.14</v>
      </c>
      <c r="AK44" s="37" t="s">
        <v>2532</v>
      </c>
      <c r="AL44" s="37" t="s">
        <v>1676</v>
      </c>
      <c r="AM44" s="37" t="s">
        <v>1677</v>
      </c>
      <c r="AN44" s="70" t="s">
        <v>176</v>
      </c>
    </row>
    <row r="45" spans="1:40" ht="234" x14ac:dyDescent="0.25">
      <c r="A45" s="37">
        <v>43</v>
      </c>
      <c r="B45" s="38">
        <v>20223185001</v>
      </c>
      <c r="C45" s="38" t="s">
        <v>566</v>
      </c>
      <c r="D45" s="38" t="s">
        <v>1759</v>
      </c>
      <c r="E45" s="39" t="s">
        <v>2533</v>
      </c>
      <c r="F45" s="38">
        <v>13413682759</v>
      </c>
      <c r="G45" s="38" t="s">
        <v>2534</v>
      </c>
      <c r="H45" s="38" t="s">
        <v>509</v>
      </c>
      <c r="I45" s="38" t="s">
        <v>45</v>
      </c>
      <c r="J45" s="38" t="s">
        <v>2535</v>
      </c>
      <c r="K45" s="37" t="s">
        <v>2536</v>
      </c>
      <c r="L45" s="38">
        <v>4.55</v>
      </c>
      <c r="M45" s="37" t="s">
        <v>2537</v>
      </c>
      <c r="N45" s="38">
        <v>4.55</v>
      </c>
      <c r="O45" s="37" t="s">
        <v>2537</v>
      </c>
      <c r="P45" s="38">
        <v>18.53</v>
      </c>
      <c r="Q45" s="37" t="s">
        <v>2538</v>
      </c>
      <c r="R45" s="38">
        <v>18.53</v>
      </c>
      <c r="S45" s="37" t="s">
        <v>2538</v>
      </c>
      <c r="T45" s="38">
        <v>18.53</v>
      </c>
      <c r="U45" s="37" t="s">
        <v>2538</v>
      </c>
      <c r="V45" s="38">
        <v>0.6</v>
      </c>
      <c r="W45" s="37" t="s">
        <v>2539</v>
      </c>
      <c r="X45" s="38">
        <v>0.6</v>
      </c>
      <c r="Y45" s="37" t="s">
        <v>2539</v>
      </c>
      <c r="Z45" s="38">
        <v>0.6</v>
      </c>
      <c r="AA45" s="37" t="s">
        <v>2539</v>
      </c>
      <c r="AB45" s="38" t="s">
        <v>2097</v>
      </c>
      <c r="AC45" s="37" t="s">
        <v>2540</v>
      </c>
      <c r="AD45" s="38">
        <v>0.4</v>
      </c>
      <c r="AE45" s="37" t="s">
        <v>2541</v>
      </c>
      <c r="AF45" s="38">
        <v>0.4</v>
      </c>
      <c r="AG45" s="37" t="s">
        <v>2541</v>
      </c>
      <c r="AH45" s="37">
        <v>24.08</v>
      </c>
      <c r="AI45" s="52">
        <v>24.08</v>
      </c>
      <c r="AJ45" s="71">
        <v>24.08</v>
      </c>
      <c r="AK45" s="52" t="s">
        <v>2542</v>
      </c>
      <c r="AL45" s="52" t="s">
        <v>1771</v>
      </c>
      <c r="AM45" s="52" t="s">
        <v>1772</v>
      </c>
      <c r="AN45" s="70" t="s">
        <v>176</v>
      </c>
    </row>
    <row r="46" spans="1:40" ht="312" x14ac:dyDescent="0.25">
      <c r="A46" s="37">
        <v>44</v>
      </c>
      <c r="B46" s="40">
        <v>20223185025</v>
      </c>
      <c r="C46" s="40" t="s">
        <v>566</v>
      </c>
      <c r="D46" s="40" t="s">
        <v>1666</v>
      </c>
      <c r="E46" s="41" t="s">
        <v>2543</v>
      </c>
      <c r="F46" s="40">
        <v>13158898652</v>
      </c>
      <c r="G46" s="40" t="s">
        <v>363</v>
      </c>
      <c r="H46" s="40" t="s">
        <v>509</v>
      </c>
      <c r="I46" s="40" t="s">
        <v>45</v>
      </c>
      <c r="J46" s="40">
        <v>3.65</v>
      </c>
      <c r="K46" s="40" t="s">
        <v>2544</v>
      </c>
      <c r="L46" s="37">
        <v>3.25</v>
      </c>
      <c r="M46" s="37" t="s">
        <v>2545</v>
      </c>
      <c r="N46" s="40">
        <v>3.45</v>
      </c>
      <c r="O46" s="40" t="s">
        <v>2546</v>
      </c>
      <c r="P46" s="50">
        <v>18.38</v>
      </c>
      <c r="Q46" s="40" t="s">
        <v>2547</v>
      </c>
      <c r="R46" s="37">
        <v>18.38</v>
      </c>
      <c r="S46" s="38" t="s">
        <v>2545</v>
      </c>
      <c r="T46" s="50">
        <v>18.38</v>
      </c>
      <c r="U46" s="40" t="s">
        <v>2547</v>
      </c>
      <c r="V46" s="40">
        <v>0.4</v>
      </c>
      <c r="W46" s="40" t="s">
        <v>2548</v>
      </c>
      <c r="X46" s="37">
        <v>0.4</v>
      </c>
      <c r="Y46" s="38" t="s">
        <v>2545</v>
      </c>
      <c r="Z46" s="40">
        <v>0.4</v>
      </c>
      <c r="AA46" s="40" t="s">
        <v>2548</v>
      </c>
      <c r="AB46" s="37"/>
      <c r="AC46" s="37"/>
      <c r="AD46" s="40">
        <v>2.2000000000000002</v>
      </c>
      <c r="AE46" s="40" t="s">
        <v>2549</v>
      </c>
      <c r="AF46" s="56">
        <v>1.8</v>
      </c>
      <c r="AG46" s="40" t="s">
        <v>2550</v>
      </c>
      <c r="AH46" s="40"/>
      <c r="AI46" s="72">
        <v>24.63</v>
      </c>
      <c r="AJ46" s="73">
        <f t="shared" si="3"/>
        <v>24.029999999999998</v>
      </c>
      <c r="AK46" s="37" t="s">
        <v>2551</v>
      </c>
      <c r="AL46" s="37" t="s">
        <v>1676</v>
      </c>
      <c r="AM46" s="37" t="s">
        <v>1677</v>
      </c>
      <c r="AN46" s="70" t="s">
        <v>176</v>
      </c>
    </row>
    <row r="47" spans="1:40" ht="280.8" x14ac:dyDescent="0.25">
      <c r="A47" s="37">
        <v>45</v>
      </c>
      <c r="B47" s="37">
        <v>20223141079</v>
      </c>
      <c r="C47" s="37" t="s">
        <v>507</v>
      </c>
      <c r="D47" s="38" t="s">
        <v>1759</v>
      </c>
      <c r="E47" s="42" t="s">
        <v>2552</v>
      </c>
      <c r="F47" s="37">
        <v>13411112926</v>
      </c>
      <c r="G47" s="37" t="s">
        <v>1314</v>
      </c>
      <c r="H47" s="37" t="s">
        <v>509</v>
      </c>
      <c r="I47" s="37" t="s">
        <v>45</v>
      </c>
      <c r="J47" s="37" t="s">
        <v>2553</v>
      </c>
      <c r="K47" s="37" t="s">
        <v>2554</v>
      </c>
      <c r="L47" s="37">
        <v>4.05</v>
      </c>
      <c r="M47" s="37" t="s">
        <v>2555</v>
      </c>
      <c r="N47" s="37">
        <v>4.05</v>
      </c>
      <c r="O47" s="37" t="s">
        <v>2555</v>
      </c>
      <c r="P47" s="37">
        <v>18.100000000000001</v>
      </c>
      <c r="Q47" s="37" t="s">
        <v>2556</v>
      </c>
      <c r="R47" s="37">
        <v>18.100000000000001</v>
      </c>
      <c r="S47" s="37" t="s">
        <v>2556</v>
      </c>
      <c r="T47" s="37">
        <v>18.100000000000001</v>
      </c>
      <c r="U47" s="37" t="s">
        <v>2556</v>
      </c>
      <c r="V47" s="37">
        <v>1.2</v>
      </c>
      <c r="W47" s="37" t="s">
        <v>2557</v>
      </c>
      <c r="X47" s="37">
        <v>1.2</v>
      </c>
      <c r="Y47" s="37" t="s">
        <v>2557</v>
      </c>
      <c r="Z47" s="37">
        <v>1.2</v>
      </c>
      <c r="AA47" s="37" t="s">
        <v>2557</v>
      </c>
      <c r="AB47" s="37" t="s">
        <v>2558</v>
      </c>
      <c r="AC47" s="37" t="s">
        <v>2559</v>
      </c>
      <c r="AD47" s="37">
        <v>0.6</v>
      </c>
      <c r="AE47" s="37" t="s">
        <v>2560</v>
      </c>
      <c r="AF47" s="37">
        <v>0.6</v>
      </c>
      <c r="AG47" s="37" t="s">
        <v>2560</v>
      </c>
      <c r="AH47" s="37">
        <v>23.95</v>
      </c>
      <c r="AI47" s="52">
        <v>23.95</v>
      </c>
      <c r="AJ47" s="71">
        <v>23.95</v>
      </c>
      <c r="AK47" s="52" t="s">
        <v>2561</v>
      </c>
      <c r="AL47" s="52" t="s">
        <v>1771</v>
      </c>
      <c r="AM47" s="52" t="s">
        <v>1772</v>
      </c>
      <c r="AN47" s="70" t="s">
        <v>176</v>
      </c>
    </row>
    <row r="48" spans="1:40" ht="409.6" x14ac:dyDescent="0.25">
      <c r="A48" s="37">
        <v>46</v>
      </c>
      <c r="B48" s="40">
        <v>20223185045</v>
      </c>
      <c r="C48" s="40" t="s">
        <v>566</v>
      </c>
      <c r="D48" s="40" t="s">
        <v>1666</v>
      </c>
      <c r="E48" s="41" t="s">
        <v>2562</v>
      </c>
      <c r="F48" s="40">
        <v>13005190182</v>
      </c>
      <c r="G48" s="40" t="s">
        <v>1368</v>
      </c>
      <c r="H48" s="40" t="s">
        <v>509</v>
      </c>
      <c r="I48" s="40" t="s">
        <v>45</v>
      </c>
      <c r="J48" s="40">
        <v>1.75</v>
      </c>
      <c r="K48" s="40" t="s">
        <v>2563</v>
      </c>
      <c r="L48" s="37">
        <v>1.75</v>
      </c>
      <c r="M48" s="37" t="s">
        <v>2440</v>
      </c>
      <c r="N48" s="40">
        <v>1.45</v>
      </c>
      <c r="O48" s="40" t="s">
        <v>2564</v>
      </c>
      <c r="P48" s="40">
        <v>18.09</v>
      </c>
      <c r="Q48" s="40" t="s">
        <v>2565</v>
      </c>
      <c r="R48" s="37">
        <v>18.09</v>
      </c>
      <c r="S48" s="38" t="s">
        <v>2440</v>
      </c>
      <c r="T48" s="40">
        <v>18.09</v>
      </c>
      <c r="U48" s="40" t="s">
        <v>2565</v>
      </c>
      <c r="V48" s="40">
        <v>0.2</v>
      </c>
      <c r="W48" s="40" t="s">
        <v>2566</v>
      </c>
      <c r="X48" s="37">
        <v>0.2</v>
      </c>
      <c r="Y48" s="38" t="s">
        <v>2440</v>
      </c>
      <c r="Z48" s="40">
        <v>0.2</v>
      </c>
      <c r="AA48" s="40" t="s">
        <v>2566</v>
      </c>
      <c r="AB48" s="37"/>
      <c r="AC48" s="37"/>
      <c r="AD48" s="40">
        <v>4.8</v>
      </c>
      <c r="AE48" s="40" t="s">
        <v>2567</v>
      </c>
      <c r="AF48" s="40">
        <v>4.2</v>
      </c>
      <c r="AG48" s="40" t="s">
        <v>2568</v>
      </c>
      <c r="AH48" s="40"/>
      <c r="AI48" s="72">
        <v>24.84</v>
      </c>
      <c r="AJ48" s="73">
        <f t="shared" si="3"/>
        <v>23.94</v>
      </c>
      <c r="AK48" s="37" t="s">
        <v>2569</v>
      </c>
      <c r="AL48" s="37" t="s">
        <v>1676</v>
      </c>
      <c r="AM48" s="37" t="s">
        <v>1677</v>
      </c>
      <c r="AN48" s="70" t="s">
        <v>176</v>
      </c>
    </row>
    <row r="49" spans="1:40" s="26" customFormat="1" ht="280.8" x14ac:dyDescent="0.25">
      <c r="A49" s="37">
        <v>47</v>
      </c>
      <c r="B49" s="37" t="s">
        <v>2570</v>
      </c>
      <c r="C49" s="37" t="s">
        <v>507</v>
      </c>
      <c r="D49" s="37" t="s">
        <v>1643</v>
      </c>
      <c r="E49" s="42" t="s">
        <v>2571</v>
      </c>
      <c r="F49" s="37">
        <v>18987252834</v>
      </c>
      <c r="G49" s="37" t="s">
        <v>517</v>
      </c>
      <c r="H49" s="37" t="s">
        <v>509</v>
      </c>
      <c r="I49" s="37" t="s">
        <v>45</v>
      </c>
      <c r="J49" s="51">
        <v>3.65</v>
      </c>
      <c r="K49" s="52" t="s">
        <v>2572</v>
      </c>
      <c r="L49" s="38" t="s">
        <v>2573</v>
      </c>
      <c r="M49" s="37" t="s">
        <v>2574</v>
      </c>
      <c r="N49" s="37">
        <v>3.25</v>
      </c>
      <c r="O49" s="37" t="s">
        <v>2574</v>
      </c>
      <c r="P49" s="51">
        <v>18.18</v>
      </c>
      <c r="Q49" s="52" t="s">
        <v>2575</v>
      </c>
      <c r="R49" s="37">
        <v>18.18</v>
      </c>
      <c r="S49" s="37" t="s">
        <v>2575</v>
      </c>
      <c r="T49" s="37">
        <v>18.18</v>
      </c>
      <c r="U49" s="37" t="s">
        <v>2575</v>
      </c>
      <c r="V49" s="51">
        <v>1</v>
      </c>
      <c r="W49" s="52" t="s">
        <v>2576</v>
      </c>
      <c r="X49" s="38">
        <v>1</v>
      </c>
      <c r="Y49" s="37" t="s">
        <v>2576</v>
      </c>
      <c r="Z49" s="37">
        <v>1</v>
      </c>
      <c r="AA49" s="37" t="s">
        <v>2576</v>
      </c>
      <c r="AB49" s="51">
        <v>3.2</v>
      </c>
      <c r="AC49" s="52" t="s">
        <v>2577</v>
      </c>
      <c r="AD49" s="38">
        <v>1.5</v>
      </c>
      <c r="AE49" s="37" t="s">
        <v>2578</v>
      </c>
      <c r="AF49" s="38">
        <v>1.5</v>
      </c>
      <c r="AG49" s="37" t="s">
        <v>2578</v>
      </c>
      <c r="AH49" s="74">
        <v>26.03</v>
      </c>
      <c r="AI49" s="75">
        <v>26.03</v>
      </c>
      <c r="AJ49" s="76">
        <f>N49+T49+Z49+AF49</f>
        <v>23.93</v>
      </c>
      <c r="AK49" s="37"/>
      <c r="AL49" s="37" t="s">
        <v>2192</v>
      </c>
      <c r="AM49" s="37" t="s">
        <v>1654</v>
      </c>
      <c r="AN49" s="70" t="s">
        <v>176</v>
      </c>
    </row>
    <row r="50" spans="1:40" s="26" customFormat="1" ht="140.4" x14ac:dyDescent="0.25">
      <c r="A50" s="37">
        <v>48</v>
      </c>
      <c r="B50" s="37">
        <v>20223185042</v>
      </c>
      <c r="C50" s="37" t="s">
        <v>566</v>
      </c>
      <c r="D50" s="37" t="s">
        <v>1730</v>
      </c>
      <c r="E50" s="42" t="s">
        <v>2579</v>
      </c>
      <c r="F50" s="37">
        <v>15915917203</v>
      </c>
      <c r="G50" s="37" t="s">
        <v>1392</v>
      </c>
      <c r="H50" s="37" t="s">
        <v>509</v>
      </c>
      <c r="I50" s="37" t="s">
        <v>45</v>
      </c>
      <c r="J50" s="40">
        <v>1.05</v>
      </c>
      <c r="K50" s="37" t="s">
        <v>2580</v>
      </c>
      <c r="L50" s="40">
        <v>1.05</v>
      </c>
      <c r="M50" s="37"/>
      <c r="N50" s="37">
        <v>0.85</v>
      </c>
      <c r="O50" s="37" t="s">
        <v>2581</v>
      </c>
      <c r="P50" s="37">
        <v>18.260000000000002</v>
      </c>
      <c r="Q50" s="52" t="s">
        <v>2582</v>
      </c>
      <c r="R50" s="37">
        <v>18.260000000000002</v>
      </c>
      <c r="S50" s="37"/>
      <c r="T50" s="37">
        <v>18.260000000000002</v>
      </c>
      <c r="U50" s="52" t="s">
        <v>2582</v>
      </c>
      <c r="V50" s="40">
        <v>4.2</v>
      </c>
      <c r="W50" s="52" t="s">
        <v>2583</v>
      </c>
      <c r="X50" s="52">
        <v>4</v>
      </c>
      <c r="Y50" s="37" t="s">
        <v>2584</v>
      </c>
      <c r="Z50" s="37">
        <v>4.2</v>
      </c>
      <c r="AA50" s="37" t="s">
        <v>2585</v>
      </c>
      <c r="AB50" s="40">
        <v>0.6</v>
      </c>
      <c r="AC50" s="37" t="s">
        <v>2586</v>
      </c>
      <c r="AD50" s="40">
        <v>0.6</v>
      </c>
      <c r="AE50" s="37"/>
      <c r="AF50" s="40">
        <v>0.6</v>
      </c>
      <c r="AG50" s="40" t="s">
        <v>2587</v>
      </c>
      <c r="AH50" s="40">
        <v>24.11</v>
      </c>
      <c r="AI50" s="56">
        <v>23.91</v>
      </c>
      <c r="AJ50" s="73">
        <v>23.91</v>
      </c>
      <c r="AK50" s="37"/>
      <c r="AL50" s="37" t="s">
        <v>2182</v>
      </c>
      <c r="AM50" s="37" t="s">
        <v>1676</v>
      </c>
      <c r="AN50" s="70" t="s">
        <v>176</v>
      </c>
    </row>
    <row r="51" spans="1:40" s="26" customFormat="1" ht="409.6" x14ac:dyDescent="0.25">
      <c r="A51" s="37">
        <v>49</v>
      </c>
      <c r="B51" s="37">
        <v>20223185084</v>
      </c>
      <c r="C51" s="37" t="s">
        <v>566</v>
      </c>
      <c r="D51" s="38" t="s">
        <v>1759</v>
      </c>
      <c r="E51" s="42" t="s">
        <v>2588</v>
      </c>
      <c r="F51" s="37">
        <v>13414852029</v>
      </c>
      <c r="G51" s="37" t="s">
        <v>678</v>
      </c>
      <c r="H51" s="37" t="s">
        <v>509</v>
      </c>
      <c r="I51" s="37" t="s">
        <v>45</v>
      </c>
      <c r="J51" s="37">
        <v>1.55</v>
      </c>
      <c r="K51" s="37" t="s">
        <v>2589</v>
      </c>
      <c r="L51" s="37">
        <v>1.55</v>
      </c>
      <c r="M51" s="37" t="s">
        <v>2589</v>
      </c>
      <c r="N51" s="37">
        <v>1.55</v>
      </c>
      <c r="O51" s="37" t="s">
        <v>2589</v>
      </c>
      <c r="P51" s="37">
        <v>17.95</v>
      </c>
      <c r="Q51" s="37" t="s">
        <v>2590</v>
      </c>
      <c r="R51" s="37">
        <v>17.95</v>
      </c>
      <c r="S51" s="37" t="s">
        <v>2590</v>
      </c>
      <c r="T51" s="37">
        <v>17.95</v>
      </c>
      <c r="U51" s="37" t="s">
        <v>2590</v>
      </c>
      <c r="V51" s="37" t="s">
        <v>2591</v>
      </c>
      <c r="W51" s="56" t="s">
        <v>2592</v>
      </c>
      <c r="X51" s="37">
        <v>3.8</v>
      </c>
      <c r="Y51" s="56" t="s">
        <v>2593</v>
      </c>
      <c r="Z51" s="37">
        <v>3.8</v>
      </c>
      <c r="AA51" s="56" t="s">
        <v>2593</v>
      </c>
      <c r="AB51" s="37">
        <v>0.6</v>
      </c>
      <c r="AC51" s="37" t="s">
        <v>2594</v>
      </c>
      <c r="AD51" s="37">
        <v>0.6</v>
      </c>
      <c r="AE51" s="37" t="s">
        <v>2594</v>
      </c>
      <c r="AF51" s="37">
        <v>0.6</v>
      </c>
      <c r="AG51" s="37" t="s">
        <v>2594</v>
      </c>
      <c r="AH51" s="37">
        <v>27.1</v>
      </c>
      <c r="AI51" s="52">
        <v>23.9</v>
      </c>
      <c r="AJ51" s="73">
        <v>23.9</v>
      </c>
      <c r="AK51" s="52" t="s">
        <v>2595</v>
      </c>
      <c r="AL51" s="52" t="s">
        <v>1771</v>
      </c>
      <c r="AM51" s="52" t="s">
        <v>1772</v>
      </c>
      <c r="AN51" s="70" t="s">
        <v>176</v>
      </c>
    </row>
    <row r="52" spans="1:40" s="26" customFormat="1" ht="409.6" x14ac:dyDescent="0.25">
      <c r="A52" s="37">
        <v>50</v>
      </c>
      <c r="B52" s="40">
        <v>20223185030</v>
      </c>
      <c r="C52" s="40" t="s">
        <v>566</v>
      </c>
      <c r="D52" s="40" t="s">
        <v>1666</v>
      </c>
      <c r="E52" s="41" t="s">
        <v>2596</v>
      </c>
      <c r="F52" s="40">
        <v>18022175892</v>
      </c>
      <c r="G52" s="40" t="s">
        <v>326</v>
      </c>
      <c r="H52" s="40" t="s">
        <v>509</v>
      </c>
      <c r="I52" s="40" t="s">
        <v>45</v>
      </c>
      <c r="J52" s="40">
        <v>3.05</v>
      </c>
      <c r="K52" s="40" t="s">
        <v>2597</v>
      </c>
      <c r="L52" s="37">
        <v>3.05</v>
      </c>
      <c r="M52" s="37"/>
      <c r="N52" s="40">
        <v>3.05</v>
      </c>
      <c r="O52" s="40" t="s">
        <v>2598</v>
      </c>
      <c r="P52" s="50">
        <v>18.190000000000001</v>
      </c>
      <c r="Q52" s="40" t="s">
        <v>2599</v>
      </c>
      <c r="R52" s="37">
        <v>18.190000000000001</v>
      </c>
      <c r="S52" s="38"/>
      <c r="T52" s="50">
        <v>18.190000000000001</v>
      </c>
      <c r="U52" s="40" t="s">
        <v>2599</v>
      </c>
      <c r="V52" s="40">
        <v>1.8</v>
      </c>
      <c r="W52" s="37" t="s">
        <v>2600</v>
      </c>
      <c r="X52" s="37">
        <v>1.8</v>
      </c>
      <c r="Y52" s="38"/>
      <c r="Z52" s="37">
        <v>1</v>
      </c>
      <c r="AA52" s="37" t="s">
        <v>2601</v>
      </c>
      <c r="AB52" s="37"/>
      <c r="AC52" s="37"/>
      <c r="AD52" s="40">
        <v>1.5</v>
      </c>
      <c r="AE52" s="40" t="s">
        <v>2602</v>
      </c>
      <c r="AF52" s="40">
        <v>1.5</v>
      </c>
      <c r="AG52" s="40" t="s">
        <v>2602</v>
      </c>
      <c r="AH52" s="40"/>
      <c r="AI52" s="72">
        <v>24.54</v>
      </c>
      <c r="AJ52" s="73">
        <f>AF52+Z52+T52+N52</f>
        <v>23.740000000000002</v>
      </c>
      <c r="AK52" s="37" t="s">
        <v>2603</v>
      </c>
      <c r="AL52" s="37" t="s">
        <v>1676</v>
      </c>
      <c r="AM52" s="37" t="s">
        <v>1677</v>
      </c>
      <c r="AN52" s="70" t="s">
        <v>176</v>
      </c>
    </row>
    <row r="53" spans="1:40" s="26" customFormat="1" ht="312" x14ac:dyDescent="0.25">
      <c r="A53" s="37">
        <v>51</v>
      </c>
      <c r="B53" s="38">
        <v>20223185086</v>
      </c>
      <c r="C53" s="38" t="s">
        <v>566</v>
      </c>
      <c r="D53" s="38" t="s">
        <v>1759</v>
      </c>
      <c r="E53" s="39" t="s">
        <v>2604</v>
      </c>
      <c r="F53" s="38">
        <v>13510482441</v>
      </c>
      <c r="G53" s="38" t="s">
        <v>1069</v>
      </c>
      <c r="H53" s="38" t="s">
        <v>509</v>
      </c>
      <c r="I53" s="38" t="s">
        <v>45</v>
      </c>
      <c r="J53" s="38">
        <v>3.4</v>
      </c>
      <c r="K53" s="37" t="s">
        <v>2605</v>
      </c>
      <c r="L53" s="38">
        <v>3.4</v>
      </c>
      <c r="M53" s="37" t="s">
        <v>2606</v>
      </c>
      <c r="N53" s="53"/>
      <c r="O53" s="53"/>
      <c r="P53" s="38">
        <v>18.55</v>
      </c>
      <c r="Q53" s="37" t="s">
        <v>2607</v>
      </c>
      <c r="R53" s="38">
        <v>18.55</v>
      </c>
      <c r="S53" s="37" t="s">
        <v>2607</v>
      </c>
      <c r="T53" s="38">
        <v>18.55</v>
      </c>
      <c r="U53" s="37" t="s">
        <v>2607</v>
      </c>
      <c r="V53" s="38" t="s">
        <v>2608</v>
      </c>
      <c r="W53" s="37" t="s">
        <v>2609</v>
      </c>
      <c r="X53" s="38">
        <v>0.5</v>
      </c>
      <c r="Y53" s="37" t="s">
        <v>2610</v>
      </c>
      <c r="Z53" s="53">
        <v>0.6</v>
      </c>
      <c r="AA53" s="37" t="s">
        <v>2609</v>
      </c>
      <c r="AB53" s="38" t="s">
        <v>2611</v>
      </c>
      <c r="AC53" s="37" t="s">
        <v>2612</v>
      </c>
      <c r="AD53" s="38">
        <v>1.1000000000000001</v>
      </c>
      <c r="AE53" s="37" t="s">
        <v>2612</v>
      </c>
      <c r="AF53" s="58">
        <v>1.1000000000000001</v>
      </c>
      <c r="AG53" s="37" t="s">
        <v>2613</v>
      </c>
      <c r="AH53" s="37" t="s">
        <v>2614</v>
      </c>
      <c r="AI53" s="52">
        <v>23.65</v>
      </c>
      <c r="AJ53" s="71">
        <v>23.65</v>
      </c>
      <c r="AK53" s="52" t="s">
        <v>2615</v>
      </c>
      <c r="AL53" s="52" t="s">
        <v>1771</v>
      </c>
      <c r="AM53" s="52" t="s">
        <v>1772</v>
      </c>
      <c r="AN53" s="70" t="s">
        <v>176</v>
      </c>
    </row>
    <row r="54" spans="1:40" s="26" customFormat="1" ht="140.4" x14ac:dyDescent="0.25">
      <c r="A54" s="37">
        <v>52</v>
      </c>
      <c r="B54" s="37" t="s">
        <v>2616</v>
      </c>
      <c r="C54" s="37" t="s">
        <v>566</v>
      </c>
      <c r="D54" s="37" t="s">
        <v>1643</v>
      </c>
      <c r="E54" s="42" t="s">
        <v>2617</v>
      </c>
      <c r="F54" s="37">
        <v>15362926001</v>
      </c>
      <c r="G54" s="37" t="s">
        <v>332</v>
      </c>
      <c r="H54" s="37" t="s">
        <v>509</v>
      </c>
      <c r="I54" s="37" t="s">
        <v>45</v>
      </c>
      <c r="J54" s="52">
        <v>3.75</v>
      </c>
      <c r="K54" s="52" t="s">
        <v>2618</v>
      </c>
      <c r="L54" s="37" t="s">
        <v>2619</v>
      </c>
      <c r="M54" s="37" t="s">
        <v>2620</v>
      </c>
      <c r="N54" s="37">
        <v>3.55</v>
      </c>
      <c r="O54" s="37" t="s">
        <v>2620</v>
      </c>
      <c r="P54" s="52">
        <v>18.63</v>
      </c>
      <c r="Q54" s="52" t="s">
        <v>2621</v>
      </c>
      <c r="R54" s="37">
        <v>18.63</v>
      </c>
      <c r="S54" s="37" t="s">
        <v>2621</v>
      </c>
      <c r="T54" s="37">
        <v>18.63</v>
      </c>
      <c r="U54" s="37" t="s">
        <v>2621</v>
      </c>
      <c r="V54" s="52">
        <v>0.8</v>
      </c>
      <c r="W54" s="52" t="s">
        <v>2622</v>
      </c>
      <c r="X54" s="37">
        <v>0.8</v>
      </c>
      <c r="Y54" s="37" t="s">
        <v>2622</v>
      </c>
      <c r="Z54" s="37">
        <v>0.8</v>
      </c>
      <c r="AA54" s="37" t="s">
        <v>2622</v>
      </c>
      <c r="AB54" s="52">
        <v>0.6</v>
      </c>
      <c r="AC54" s="52" t="s">
        <v>2623</v>
      </c>
      <c r="AD54" s="37">
        <v>0.6</v>
      </c>
      <c r="AE54" s="37" t="s">
        <v>2623</v>
      </c>
      <c r="AF54" s="37">
        <v>0.6</v>
      </c>
      <c r="AG54" s="37" t="s">
        <v>2623</v>
      </c>
      <c r="AH54" s="52">
        <v>23.78</v>
      </c>
      <c r="AI54" s="77" t="s">
        <v>2624</v>
      </c>
      <c r="AJ54" s="76">
        <f>N54+T54+Z54+AF54</f>
        <v>23.580000000000002</v>
      </c>
      <c r="AK54" s="37"/>
      <c r="AL54" s="37" t="s">
        <v>2192</v>
      </c>
      <c r="AM54" s="37" t="s">
        <v>1654</v>
      </c>
      <c r="AN54" s="70" t="s">
        <v>176</v>
      </c>
    </row>
    <row r="55" spans="1:40" s="26" customFormat="1" ht="312" x14ac:dyDescent="0.25">
      <c r="A55" s="37">
        <v>53</v>
      </c>
      <c r="B55" s="37" t="s">
        <v>2625</v>
      </c>
      <c r="C55" s="37" t="s">
        <v>507</v>
      </c>
      <c r="D55" s="37" t="s">
        <v>1643</v>
      </c>
      <c r="E55" s="42" t="s">
        <v>2626</v>
      </c>
      <c r="F55" s="37">
        <v>13006884556</v>
      </c>
      <c r="G55" s="37" t="s">
        <v>158</v>
      </c>
      <c r="H55" s="37" t="s">
        <v>509</v>
      </c>
      <c r="I55" s="37" t="s">
        <v>45</v>
      </c>
      <c r="J55" s="37">
        <v>3.3</v>
      </c>
      <c r="K55" s="37" t="s">
        <v>2627</v>
      </c>
      <c r="L55" s="38">
        <v>3.3</v>
      </c>
      <c r="M55" s="37" t="s">
        <v>2627</v>
      </c>
      <c r="N55" s="37">
        <v>3.3</v>
      </c>
      <c r="O55" s="37" t="s">
        <v>2627</v>
      </c>
      <c r="P55" s="38">
        <v>18.04</v>
      </c>
      <c r="Q55" s="37" t="s">
        <v>2628</v>
      </c>
      <c r="R55" s="37">
        <v>18.04</v>
      </c>
      <c r="S55" s="37" t="s">
        <v>2628</v>
      </c>
      <c r="T55" s="37">
        <v>18.04</v>
      </c>
      <c r="U55" s="37" t="s">
        <v>2628</v>
      </c>
      <c r="V55" s="38">
        <v>2.4</v>
      </c>
      <c r="W55" s="37" t="s">
        <v>2629</v>
      </c>
      <c r="X55" s="38" t="s">
        <v>2630</v>
      </c>
      <c r="Y55" s="37" t="s">
        <v>2631</v>
      </c>
      <c r="Z55" s="37">
        <v>1.4</v>
      </c>
      <c r="AA55" s="37" t="s">
        <v>2632</v>
      </c>
      <c r="AB55" s="38">
        <v>0.8</v>
      </c>
      <c r="AC55" s="37" t="s">
        <v>2633</v>
      </c>
      <c r="AD55" s="38">
        <v>0.8</v>
      </c>
      <c r="AE55" s="37" t="s">
        <v>2633</v>
      </c>
      <c r="AF55" s="38">
        <v>0.8</v>
      </c>
      <c r="AG55" s="37" t="s">
        <v>2634</v>
      </c>
      <c r="AH55" s="75">
        <v>24.54</v>
      </c>
      <c r="AI55" s="78" t="s">
        <v>2635</v>
      </c>
      <c r="AJ55" s="76">
        <f>N55+T55+Z55+AF55</f>
        <v>23.54</v>
      </c>
      <c r="AK55" s="37"/>
      <c r="AL55" s="37" t="s">
        <v>2192</v>
      </c>
      <c r="AM55" s="37" t="s">
        <v>1654</v>
      </c>
      <c r="AN55" s="70" t="s">
        <v>176</v>
      </c>
    </row>
    <row r="56" spans="1:40" s="26" customFormat="1" ht="280.8" x14ac:dyDescent="0.25">
      <c r="A56" s="37">
        <v>54</v>
      </c>
      <c r="B56" s="40">
        <v>20223185043</v>
      </c>
      <c r="C56" s="40" t="s">
        <v>566</v>
      </c>
      <c r="D56" s="40" t="s">
        <v>1666</v>
      </c>
      <c r="E56" s="41" t="s">
        <v>2636</v>
      </c>
      <c r="F56" s="40">
        <v>18680518875</v>
      </c>
      <c r="G56" s="40" t="s">
        <v>1213</v>
      </c>
      <c r="H56" s="40" t="s">
        <v>509</v>
      </c>
      <c r="I56" s="40" t="s">
        <v>45</v>
      </c>
      <c r="J56" s="40">
        <v>1.05</v>
      </c>
      <c r="K56" s="40" t="s">
        <v>2637</v>
      </c>
      <c r="L56" s="37">
        <v>1.05</v>
      </c>
      <c r="M56" s="37" t="s">
        <v>2638</v>
      </c>
      <c r="N56" s="40">
        <v>0.85</v>
      </c>
      <c r="O56" s="40" t="s">
        <v>2639</v>
      </c>
      <c r="P56" s="50">
        <v>18.05</v>
      </c>
      <c r="Q56" s="40" t="s">
        <v>2640</v>
      </c>
      <c r="R56" s="37">
        <v>18.05</v>
      </c>
      <c r="S56" s="38" t="s">
        <v>2638</v>
      </c>
      <c r="T56" s="50">
        <v>18.05</v>
      </c>
      <c r="U56" s="40" t="s">
        <v>2640</v>
      </c>
      <c r="V56" s="40">
        <v>0.4</v>
      </c>
      <c r="W56" s="40" t="s">
        <v>2641</v>
      </c>
      <c r="X56" s="37">
        <v>0.4</v>
      </c>
      <c r="Y56" s="38" t="s">
        <v>2638</v>
      </c>
      <c r="Z56" s="40">
        <v>0.4</v>
      </c>
      <c r="AA56" s="40" t="s">
        <v>2641</v>
      </c>
      <c r="AB56" s="37"/>
      <c r="AC56" s="37"/>
      <c r="AD56" s="40">
        <v>5.2</v>
      </c>
      <c r="AE56" s="40" t="s">
        <v>2642</v>
      </c>
      <c r="AF56" s="40">
        <v>4.2</v>
      </c>
      <c r="AG56" s="40" t="s">
        <v>2643</v>
      </c>
      <c r="AH56" s="40"/>
      <c r="AI56" s="72">
        <v>24.7</v>
      </c>
      <c r="AJ56" s="73">
        <f>AF56+Z56+T56+N56</f>
        <v>23.500000000000004</v>
      </c>
      <c r="AK56" s="37" t="s">
        <v>2644</v>
      </c>
      <c r="AL56" s="37" t="s">
        <v>1676</v>
      </c>
      <c r="AM56" s="37" t="s">
        <v>1677</v>
      </c>
      <c r="AN56" s="70" t="s">
        <v>176</v>
      </c>
    </row>
    <row r="57" spans="1:40" s="26" customFormat="1" ht="171.6" x14ac:dyDescent="0.25">
      <c r="A57" s="37">
        <v>55</v>
      </c>
      <c r="B57" s="37" t="s">
        <v>2645</v>
      </c>
      <c r="C57" s="37" t="s">
        <v>507</v>
      </c>
      <c r="D57" s="37" t="s">
        <v>1689</v>
      </c>
      <c r="E57" s="42" t="s">
        <v>2646</v>
      </c>
      <c r="F57" s="37" t="s">
        <v>2647</v>
      </c>
      <c r="G57" s="37" t="s">
        <v>112</v>
      </c>
      <c r="H57" s="37" t="s">
        <v>509</v>
      </c>
      <c r="I57" s="37" t="s">
        <v>45</v>
      </c>
      <c r="J57" s="37">
        <v>3.55</v>
      </c>
      <c r="K57" s="37" t="s">
        <v>2648</v>
      </c>
      <c r="L57" s="38">
        <v>3.55</v>
      </c>
      <c r="M57" s="38" t="s">
        <v>2648</v>
      </c>
      <c r="N57" s="37">
        <v>3.55</v>
      </c>
      <c r="O57" s="37" t="s">
        <v>2648</v>
      </c>
      <c r="P57" s="37">
        <v>18.079999999999998</v>
      </c>
      <c r="Q57" s="37" t="s">
        <v>2649</v>
      </c>
      <c r="R57" s="38">
        <v>18.079999999999998</v>
      </c>
      <c r="S57" s="38" t="s">
        <v>2649</v>
      </c>
      <c r="T57" s="37">
        <v>18.079999999999998</v>
      </c>
      <c r="U57" s="37" t="s">
        <v>2649</v>
      </c>
      <c r="V57" s="37">
        <v>0.8</v>
      </c>
      <c r="W57" s="37" t="s">
        <v>2650</v>
      </c>
      <c r="X57" s="38">
        <v>0.8</v>
      </c>
      <c r="Y57" s="38" t="s">
        <v>2650</v>
      </c>
      <c r="Z57" s="37">
        <v>0.8</v>
      </c>
      <c r="AA57" s="37" t="s">
        <v>2650</v>
      </c>
      <c r="AB57" s="37">
        <v>1.2</v>
      </c>
      <c r="AC57" s="37" t="s">
        <v>2651</v>
      </c>
      <c r="AD57" s="38">
        <v>1.2</v>
      </c>
      <c r="AE57" s="38" t="s">
        <v>2652</v>
      </c>
      <c r="AF57" s="56">
        <v>1</v>
      </c>
      <c r="AG57" s="37" t="s">
        <v>2653</v>
      </c>
      <c r="AH57" s="37">
        <v>23.63</v>
      </c>
      <c r="AI57" s="56">
        <v>23.03</v>
      </c>
      <c r="AJ57" s="73">
        <f>SUM(N57,T57,Z57,AF57)</f>
        <v>23.43</v>
      </c>
      <c r="AK57" s="37"/>
      <c r="AL57" s="52" t="s">
        <v>2269</v>
      </c>
      <c r="AM57" s="37" t="s">
        <v>1700</v>
      </c>
      <c r="AN57" s="70" t="s">
        <v>176</v>
      </c>
    </row>
    <row r="58" spans="1:40" s="26" customFormat="1" ht="296.39999999999998" x14ac:dyDescent="0.25">
      <c r="A58" s="37">
        <v>56</v>
      </c>
      <c r="B58" s="40">
        <v>20223141018</v>
      </c>
      <c r="C58" s="40" t="s">
        <v>2654</v>
      </c>
      <c r="D58" s="40"/>
      <c r="E58" s="43" t="s">
        <v>2655</v>
      </c>
      <c r="F58" s="40">
        <v>13217634227</v>
      </c>
      <c r="G58" s="40" t="s">
        <v>56</v>
      </c>
      <c r="H58" s="40" t="s">
        <v>509</v>
      </c>
      <c r="I58" s="40" t="s">
        <v>45</v>
      </c>
      <c r="J58" s="40">
        <v>2</v>
      </c>
      <c r="K58" s="40" t="s">
        <v>2656</v>
      </c>
      <c r="L58" s="40">
        <v>2</v>
      </c>
      <c r="M58" s="37" t="s">
        <v>2657</v>
      </c>
      <c r="N58" s="40">
        <v>2.2000000000000002</v>
      </c>
      <c r="O58" s="40" t="s">
        <v>2658</v>
      </c>
      <c r="P58" s="37">
        <v>17.920000000000002</v>
      </c>
      <c r="Q58" s="57" t="s">
        <v>2659</v>
      </c>
      <c r="R58" s="40">
        <v>17.920000000000002</v>
      </c>
      <c r="S58" s="40" t="s">
        <v>2659</v>
      </c>
      <c r="T58" s="37">
        <v>17.920000000000002</v>
      </c>
      <c r="U58" s="57" t="s">
        <v>2659</v>
      </c>
      <c r="V58" s="37">
        <v>2.5</v>
      </c>
      <c r="W58" s="57" t="s">
        <v>2660</v>
      </c>
      <c r="X58" s="40">
        <v>2.5</v>
      </c>
      <c r="Y58" s="40" t="s">
        <v>2660</v>
      </c>
      <c r="Z58" s="37">
        <v>2.5</v>
      </c>
      <c r="AA58" s="57" t="s">
        <v>2660</v>
      </c>
      <c r="AB58" s="37">
        <v>1</v>
      </c>
      <c r="AC58" s="57" t="s">
        <v>2661</v>
      </c>
      <c r="AD58" s="40">
        <v>1</v>
      </c>
      <c r="AE58" s="40" t="s">
        <v>2661</v>
      </c>
      <c r="AF58" s="37">
        <v>0.8</v>
      </c>
      <c r="AG58" s="57" t="s">
        <v>2662</v>
      </c>
      <c r="AH58" s="37">
        <v>23.42</v>
      </c>
      <c r="AI58" s="37">
        <f>N58+T58+Z58+AF58</f>
        <v>23.42</v>
      </c>
      <c r="AJ58" s="73">
        <f>AF58+Z58+T58+N58</f>
        <v>23.42</v>
      </c>
      <c r="AK58" s="57" t="s">
        <v>2663</v>
      </c>
      <c r="AL58" s="57" t="s">
        <v>1641</v>
      </c>
      <c r="AM58" s="53"/>
      <c r="AN58" s="70" t="s">
        <v>176</v>
      </c>
    </row>
    <row r="59" spans="1:40" s="26" customFormat="1" ht="249.6" x14ac:dyDescent="0.25">
      <c r="A59" s="37">
        <v>57</v>
      </c>
      <c r="B59" s="37">
        <v>20223185031</v>
      </c>
      <c r="C59" s="37" t="s">
        <v>566</v>
      </c>
      <c r="D59" s="37" t="s">
        <v>1678</v>
      </c>
      <c r="E59" s="42" t="s">
        <v>2664</v>
      </c>
      <c r="F59" s="37">
        <v>19879300708</v>
      </c>
      <c r="G59" s="37" t="s">
        <v>458</v>
      </c>
      <c r="H59" s="37" t="s">
        <v>509</v>
      </c>
      <c r="I59" s="37" t="s">
        <v>45</v>
      </c>
      <c r="J59" s="54" t="s">
        <v>2665</v>
      </c>
      <c r="K59" s="37" t="s">
        <v>2666</v>
      </c>
      <c r="L59" s="54" t="s">
        <v>2665</v>
      </c>
      <c r="M59" s="37" t="s">
        <v>2666</v>
      </c>
      <c r="N59" s="37">
        <v>1.3</v>
      </c>
      <c r="O59" s="37" t="s">
        <v>2667</v>
      </c>
      <c r="P59" s="37">
        <v>18.583333</v>
      </c>
      <c r="Q59" s="37" t="s">
        <v>2668</v>
      </c>
      <c r="R59" s="37">
        <v>18.583333</v>
      </c>
      <c r="S59" s="37" t="s">
        <v>2668</v>
      </c>
      <c r="T59" s="37">
        <v>18.579999999999998</v>
      </c>
      <c r="U59" s="37" t="s">
        <v>2668</v>
      </c>
      <c r="V59" s="37">
        <v>1.6</v>
      </c>
      <c r="W59" s="37" t="s">
        <v>2669</v>
      </c>
      <c r="X59" s="37">
        <v>1.6</v>
      </c>
      <c r="Y59" s="37" t="s">
        <v>2669</v>
      </c>
      <c r="Z59" s="37">
        <v>1.6</v>
      </c>
      <c r="AA59" s="37" t="s">
        <v>2669</v>
      </c>
      <c r="AB59" s="37" t="s">
        <v>2670</v>
      </c>
      <c r="AC59" s="37" t="s">
        <v>2671</v>
      </c>
      <c r="AD59" s="37" t="s">
        <v>2670</v>
      </c>
      <c r="AE59" s="37" t="s">
        <v>2671</v>
      </c>
      <c r="AF59" s="37">
        <v>1.9</v>
      </c>
      <c r="AG59" s="37" t="s">
        <v>2672</v>
      </c>
      <c r="AH59" s="37">
        <v>23.68</v>
      </c>
      <c r="AI59" s="37">
        <v>23.38</v>
      </c>
      <c r="AJ59" s="73">
        <v>23.38</v>
      </c>
      <c r="AK59" s="37" t="s">
        <v>2673</v>
      </c>
      <c r="AL59" s="52" t="s">
        <v>1686</v>
      </c>
      <c r="AM59" s="37" t="s">
        <v>1687</v>
      </c>
      <c r="AN59" s="70" t="s">
        <v>176</v>
      </c>
    </row>
    <row r="60" spans="1:40" s="26" customFormat="1" ht="280.8" x14ac:dyDescent="0.25">
      <c r="A60" s="37">
        <v>58</v>
      </c>
      <c r="B60" s="37">
        <v>20223141101</v>
      </c>
      <c r="C60" s="37" t="s">
        <v>507</v>
      </c>
      <c r="D60" s="37" t="s">
        <v>1678</v>
      </c>
      <c r="E60" s="42" t="s">
        <v>2674</v>
      </c>
      <c r="F60" s="37">
        <v>18307681974</v>
      </c>
      <c r="G60" s="37" t="s">
        <v>370</v>
      </c>
      <c r="H60" s="37" t="s">
        <v>509</v>
      </c>
      <c r="I60" s="37" t="s">
        <v>45</v>
      </c>
      <c r="J60" s="37">
        <v>0.9</v>
      </c>
      <c r="K60" s="37" t="s">
        <v>2675</v>
      </c>
      <c r="L60" s="37">
        <v>0.9</v>
      </c>
      <c r="M60" s="37" t="s">
        <v>2675</v>
      </c>
      <c r="N60" s="37">
        <v>0.9</v>
      </c>
      <c r="O60" s="37" t="s">
        <v>2675</v>
      </c>
      <c r="P60" s="37">
        <v>18.079999999999998</v>
      </c>
      <c r="Q60" s="37" t="s">
        <v>2676</v>
      </c>
      <c r="R60" s="37">
        <v>18.079999999999998</v>
      </c>
      <c r="S60" s="37" t="s">
        <v>2676</v>
      </c>
      <c r="T60" s="37">
        <v>18.079999999999998</v>
      </c>
      <c r="U60" s="37" t="s">
        <v>2676</v>
      </c>
      <c r="V60" s="37">
        <v>1.3</v>
      </c>
      <c r="W60" s="37" t="s">
        <v>2677</v>
      </c>
      <c r="X60" s="37">
        <v>1.3</v>
      </c>
      <c r="Y60" s="37" t="s">
        <v>2677</v>
      </c>
      <c r="Z60" s="37">
        <v>4.4000000000000004</v>
      </c>
      <c r="AA60" s="37" t="s">
        <v>2678</v>
      </c>
      <c r="AB60" s="37">
        <v>0</v>
      </c>
      <c r="AC60" s="37"/>
      <c r="AD60" s="37">
        <v>0</v>
      </c>
      <c r="AE60" s="37"/>
      <c r="AF60" s="37">
        <v>0</v>
      </c>
      <c r="AG60" s="37"/>
      <c r="AH60" s="37">
        <v>23.38</v>
      </c>
      <c r="AI60" s="37">
        <v>20.28</v>
      </c>
      <c r="AJ60" s="73">
        <v>23.38</v>
      </c>
      <c r="AK60" s="37"/>
      <c r="AL60" s="52" t="s">
        <v>1686</v>
      </c>
      <c r="AM60" s="37" t="s">
        <v>1687</v>
      </c>
      <c r="AN60" s="70" t="s">
        <v>176</v>
      </c>
    </row>
    <row r="61" spans="1:40" s="26" customFormat="1" ht="374.4" x14ac:dyDescent="0.25">
      <c r="A61" s="37">
        <v>59</v>
      </c>
      <c r="B61" s="37" t="s">
        <v>2679</v>
      </c>
      <c r="C61" s="37" t="s">
        <v>507</v>
      </c>
      <c r="D61" s="37" t="s">
        <v>1643</v>
      </c>
      <c r="E61" s="42" t="s">
        <v>2680</v>
      </c>
      <c r="F61" s="37">
        <v>18960196287</v>
      </c>
      <c r="G61" s="37" t="s">
        <v>158</v>
      </c>
      <c r="H61" s="37" t="s">
        <v>509</v>
      </c>
      <c r="I61" s="37" t="s">
        <v>45</v>
      </c>
      <c r="J61" s="51">
        <v>3.5</v>
      </c>
      <c r="K61" s="52" t="s">
        <v>2681</v>
      </c>
      <c r="L61" s="38">
        <v>3.5</v>
      </c>
      <c r="M61" s="37" t="s">
        <v>2681</v>
      </c>
      <c r="N61" s="37">
        <v>3.5</v>
      </c>
      <c r="O61" s="37" t="s">
        <v>2681</v>
      </c>
      <c r="P61" s="51">
        <v>18.04</v>
      </c>
      <c r="Q61" s="52" t="s">
        <v>2682</v>
      </c>
      <c r="R61" s="37">
        <v>18.04</v>
      </c>
      <c r="S61" s="37" t="s">
        <v>2682</v>
      </c>
      <c r="T61" s="37">
        <v>18.04</v>
      </c>
      <c r="U61" s="37" t="s">
        <v>2682</v>
      </c>
      <c r="V61" s="51">
        <v>1.6</v>
      </c>
      <c r="W61" s="52" t="s">
        <v>2683</v>
      </c>
      <c r="X61" s="38" t="s">
        <v>2684</v>
      </c>
      <c r="Y61" s="37" t="s">
        <v>2685</v>
      </c>
      <c r="Z61" s="37">
        <v>1.2</v>
      </c>
      <c r="AA61" s="37" t="s">
        <v>2685</v>
      </c>
      <c r="AB61" s="51">
        <v>0.8</v>
      </c>
      <c r="AC61" s="52" t="s">
        <v>2686</v>
      </c>
      <c r="AD61" s="38">
        <v>0.6</v>
      </c>
      <c r="AE61" s="37" t="s">
        <v>2687</v>
      </c>
      <c r="AF61" s="38">
        <v>0.6</v>
      </c>
      <c r="AG61" s="37" t="s">
        <v>2687</v>
      </c>
      <c r="AH61" s="74">
        <v>23.94</v>
      </c>
      <c r="AI61" s="78" t="s">
        <v>2635</v>
      </c>
      <c r="AJ61" s="76">
        <f>N61+T61+Z61+AF61</f>
        <v>23.34</v>
      </c>
      <c r="AK61" s="37"/>
      <c r="AL61" s="37" t="s">
        <v>2192</v>
      </c>
      <c r="AM61" s="37" t="s">
        <v>1654</v>
      </c>
      <c r="AN61" s="70" t="s">
        <v>176</v>
      </c>
    </row>
    <row r="62" spans="1:40" s="26" customFormat="1" ht="140.4" x14ac:dyDescent="0.25">
      <c r="A62" s="37">
        <v>60</v>
      </c>
      <c r="B62" s="37">
        <v>20223185062</v>
      </c>
      <c r="C62" s="37" t="s">
        <v>566</v>
      </c>
      <c r="D62" s="37" t="s">
        <v>1730</v>
      </c>
      <c r="E62" s="42" t="s">
        <v>2688</v>
      </c>
      <c r="F62" s="37">
        <v>13137718472</v>
      </c>
      <c r="G62" s="37" t="s">
        <v>213</v>
      </c>
      <c r="H62" s="37" t="s">
        <v>509</v>
      </c>
      <c r="I62" s="37" t="s">
        <v>45</v>
      </c>
      <c r="J62" s="37">
        <v>3.25</v>
      </c>
      <c r="K62" s="37" t="s">
        <v>2689</v>
      </c>
      <c r="L62" s="40">
        <v>3.25</v>
      </c>
      <c r="M62" s="37"/>
      <c r="N62" s="37">
        <v>3.25</v>
      </c>
      <c r="O62" s="37" t="s">
        <v>2689</v>
      </c>
      <c r="P62" s="37">
        <v>18.09</v>
      </c>
      <c r="Q62" s="52" t="s">
        <v>2690</v>
      </c>
      <c r="R62" s="37">
        <v>18.09</v>
      </c>
      <c r="S62" s="37"/>
      <c r="T62" s="37">
        <v>18.09</v>
      </c>
      <c r="U62" s="52" t="s">
        <v>2690</v>
      </c>
      <c r="V62" s="37">
        <v>0.6</v>
      </c>
      <c r="W62" s="52" t="s">
        <v>2691</v>
      </c>
      <c r="X62" s="52">
        <v>0.6</v>
      </c>
      <c r="Y62" s="37"/>
      <c r="Z62" s="37">
        <v>0.4</v>
      </c>
      <c r="AA62" s="52" t="s">
        <v>2692</v>
      </c>
      <c r="AB62" s="37">
        <v>1.6</v>
      </c>
      <c r="AC62" s="37" t="s">
        <v>2693</v>
      </c>
      <c r="AD62" s="37">
        <v>1.6</v>
      </c>
      <c r="AE62" s="37" t="s">
        <v>2693</v>
      </c>
      <c r="AF62" s="40">
        <v>1.6</v>
      </c>
      <c r="AG62" s="37" t="s">
        <v>2693</v>
      </c>
      <c r="AH62" s="37">
        <v>23.54</v>
      </c>
      <c r="AI62" s="37">
        <v>23.54</v>
      </c>
      <c r="AJ62" s="73">
        <v>23.34</v>
      </c>
      <c r="AK62" s="37"/>
      <c r="AL62" s="37" t="s">
        <v>2182</v>
      </c>
      <c r="AM62" s="37" t="s">
        <v>1676</v>
      </c>
      <c r="AN62" s="70" t="s">
        <v>176</v>
      </c>
    </row>
    <row r="63" spans="1:40" s="26" customFormat="1" ht="78" x14ac:dyDescent="0.25">
      <c r="A63" s="37">
        <v>61</v>
      </c>
      <c r="B63" s="37">
        <v>20223185079</v>
      </c>
      <c r="C63" s="37" t="s">
        <v>566</v>
      </c>
      <c r="D63" s="37" t="s">
        <v>1678</v>
      </c>
      <c r="E63" s="42" t="s">
        <v>2694</v>
      </c>
      <c r="F63" s="37">
        <v>19927533059</v>
      </c>
      <c r="G63" s="37" t="s">
        <v>426</v>
      </c>
      <c r="H63" s="37" t="s">
        <v>509</v>
      </c>
      <c r="I63" s="37" t="s">
        <v>45</v>
      </c>
      <c r="J63" s="37">
        <v>2.25</v>
      </c>
      <c r="K63" s="37" t="s">
        <v>2695</v>
      </c>
      <c r="L63" s="37">
        <v>2.25</v>
      </c>
      <c r="M63" s="37" t="s">
        <v>2695</v>
      </c>
      <c r="N63" s="37">
        <v>2.25</v>
      </c>
      <c r="O63" s="37" t="s">
        <v>2695</v>
      </c>
      <c r="P63" s="37">
        <v>17.760000000000002</v>
      </c>
      <c r="Q63" s="37" t="s">
        <v>2696</v>
      </c>
      <c r="R63" s="37">
        <v>17.760000000000002</v>
      </c>
      <c r="S63" s="37" t="s">
        <v>2696</v>
      </c>
      <c r="T63" s="37">
        <v>17.760000000000002</v>
      </c>
      <c r="U63" s="37" t="s">
        <v>2696</v>
      </c>
      <c r="V63" s="37" t="s">
        <v>2697</v>
      </c>
      <c r="W63" s="37" t="s">
        <v>2698</v>
      </c>
      <c r="X63" s="37" t="s">
        <v>2697</v>
      </c>
      <c r="Y63" s="37" t="s">
        <v>2698</v>
      </c>
      <c r="Z63" s="37">
        <v>2.4</v>
      </c>
      <c r="AA63" s="37" t="s">
        <v>2699</v>
      </c>
      <c r="AB63" s="37">
        <v>0.9</v>
      </c>
      <c r="AC63" s="37" t="s">
        <v>2700</v>
      </c>
      <c r="AD63" s="37">
        <v>0.9</v>
      </c>
      <c r="AE63" s="37" t="s">
        <v>2700</v>
      </c>
      <c r="AF63" s="37">
        <v>0.9</v>
      </c>
      <c r="AG63" s="37" t="s">
        <v>2700</v>
      </c>
      <c r="AH63" s="37">
        <v>26.31</v>
      </c>
      <c r="AI63" s="37">
        <v>23.31</v>
      </c>
      <c r="AJ63" s="73">
        <v>23.31</v>
      </c>
      <c r="AK63" s="37"/>
      <c r="AL63" s="52" t="s">
        <v>1686</v>
      </c>
      <c r="AM63" s="37" t="s">
        <v>1687</v>
      </c>
      <c r="AN63" s="70" t="s">
        <v>176</v>
      </c>
    </row>
    <row r="64" spans="1:40" s="26" customFormat="1" ht="409.6" x14ac:dyDescent="0.25">
      <c r="A64" s="37">
        <v>62</v>
      </c>
      <c r="B64" s="38">
        <v>20223185008</v>
      </c>
      <c r="C64" s="38" t="s">
        <v>566</v>
      </c>
      <c r="D64" s="38" t="s">
        <v>1759</v>
      </c>
      <c r="E64" s="39" t="s">
        <v>2701</v>
      </c>
      <c r="F64" s="38">
        <v>15815840501</v>
      </c>
      <c r="G64" s="38" t="s">
        <v>865</v>
      </c>
      <c r="H64" s="38" t="s">
        <v>509</v>
      </c>
      <c r="I64" s="38" t="s">
        <v>45</v>
      </c>
      <c r="J64" s="38">
        <v>0.75</v>
      </c>
      <c r="K64" s="37" t="s">
        <v>2702</v>
      </c>
      <c r="L64" s="38">
        <v>0.75</v>
      </c>
      <c r="M64" s="37" t="s">
        <v>2702</v>
      </c>
      <c r="N64" s="38">
        <v>0.75</v>
      </c>
      <c r="O64" s="37" t="s">
        <v>2702</v>
      </c>
      <c r="P64" s="38">
        <v>18.37</v>
      </c>
      <c r="Q64" s="37" t="s">
        <v>2703</v>
      </c>
      <c r="R64" s="38">
        <v>18.37</v>
      </c>
      <c r="S64" s="37" t="s">
        <v>2703</v>
      </c>
      <c r="T64" s="38">
        <v>18.37</v>
      </c>
      <c r="U64" s="37" t="s">
        <v>2703</v>
      </c>
      <c r="V64" s="38" t="s">
        <v>2704</v>
      </c>
      <c r="W64" s="37" t="s">
        <v>2705</v>
      </c>
      <c r="X64" s="38">
        <v>1.2</v>
      </c>
      <c r="Y64" s="37" t="s">
        <v>2706</v>
      </c>
      <c r="Z64" s="38">
        <v>1.2</v>
      </c>
      <c r="AA64" s="37" t="s">
        <v>2706</v>
      </c>
      <c r="AB64" s="38" t="s">
        <v>2707</v>
      </c>
      <c r="AC64" s="37" t="s">
        <v>2708</v>
      </c>
      <c r="AD64" s="38">
        <v>2.8</v>
      </c>
      <c r="AE64" s="37" t="s">
        <v>2709</v>
      </c>
      <c r="AF64" s="38">
        <v>2.8</v>
      </c>
      <c r="AG64" s="37" t="s">
        <v>2709</v>
      </c>
      <c r="AH64" s="37">
        <v>25.42</v>
      </c>
      <c r="AI64" s="52">
        <v>23.12</v>
      </c>
      <c r="AJ64" s="73">
        <v>23.12</v>
      </c>
      <c r="AK64" s="52" t="s">
        <v>2710</v>
      </c>
      <c r="AL64" s="52" t="s">
        <v>1771</v>
      </c>
      <c r="AM64" s="52" t="s">
        <v>1772</v>
      </c>
      <c r="AN64" s="70" t="s">
        <v>176</v>
      </c>
    </row>
    <row r="65" spans="1:40" s="26" customFormat="1" ht="187.2" x14ac:dyDescent="0.25">
      <c r="A65" s="37">
        <v>63</v>
      </c>
      <c r="B65" s="40">
        <v>20223141099</v>
      </c>
      <c r="C65" s="40" t="s">
        <v>507</v>
      </c>
      <c r="D65" s="40" t="s">
        <v>1666</v>
      </c>
      <c r="E65" s="41" t="s">
        <v>2711</v>
      </c>
      <c r="F65" s="40">
        <v>17735823623</v>
      </c>
      <c r="G65" s="40" t="s">
        <v>397</v>
      </c>
      <c r="H65" s="40" t="s">
        <v>509</v>
      </c>
      <c r="I65" s="40" t="s">
        <v>45</v>
      </c>
      <c r="J65" s="40">
        <v>3.5</v>
      </c>
      <c r="K65" s="40" t="s">
        <v>2712</v>
      </c>
      <c r="L65" s="37">
        <v>3.3</v>
      </c>
      <c r="M65" s="37" t="s">
        <v>2713</v>
      </c>
      <c r="N65" s="40">
        <v>3.3</v>
      </c>
      <c r="O65" s="40" t="s">
        <v>2714</v>
      </c>
      <c r="P65" s="50">
        <v>18.48</v>
      </c>
      <c r="Q65" s="40" t="s">
        <v>2715</v>
      </c>
      <c r="R65" s="37">
        <v>18.48</v>
      </c>
      <c r="S65" s="38" t="s">
        <v>2713</v>
      </c>
      <c r="T65" s="50">
        <v>18.48</v>
      </c>
      <c r="U65" s="40" t="s">
        <v>2715</v>
      </c>
      <c r="V65" s="40">
        <v>0.2</v>
      </c>
      <c r="W65" s="40" t="s">
        <v>1071</v>
      </c>
      <c r="X65" s="37">
        <v>0.2</v>
      </c>
      <c r="Y65" s="38" t="s">
        <v>2713</v>
      </c>
      <c r="Z65" s="40">
        <v>0.2</v>
      </c>
      <c r="AA65" s="40" t="s">
        <v>1071</v>
      </c>
      <c r="AB65" s="37"/>
      <c r="AC65" s="37"/>
      <c r="AD65" s="40">
        <v>1.1000000000000001</v>
      </c>
      <c r="AE65" s="40" t="s">
        <v>2716</v>
      </c>
      <c r="AF65" s="40">
        <v>1.1000000000000001</v>
      </c>
      <c r="AG65" s="40" t="s">
        <v>2716</v>
      </c>
      <c r="AH65" s="40"/>
      <c r="AI65" s="72">
        <v>23.28</v>
      </c>
      <c r="AJ65" s="73">
        <f>AF65+Z65+T65+N65</f>
        <v>23.080000000000002</v>
      </c>
      <c r="AK65" s="37" t="s">
        <v>2717</v>
      </c>
      <c r="AL65" s="37" t="s">
        <v>1676</v>
      </c>
      <c r="AM65" s="37" t="s">
        <v>1677</v>
      </c>
      <c r="AN65" s="70" t="s">
        <v>176</v>
      </c>
    </row>
    <row r="66" spans="1:40" s="26" customFormat="1" ht="187.2" x14ac:dyDescent="0.25">
      <c r="A66" s="37">
        <v>64</v>
      </c>
      <c r="B66" s="37">
        <v>20223141036</v>
      </c>
      <c r="C66" s="37" t="s">
        <v>507</v>
      </c>
      <c r="D66" s="37" t="s">
        <v>1730</v>
      </c>
      <c r="E66" s="42" t="s">
        <v>2718</v>
      </c>
      <c r="F66" s="37">
        <v>18937616811</v>
      </c>
      <c r="G66" s="37" t="s">
        <v>213</v>
      </c>
      <c r="H66" s="37" t="s">
        <v>509</v>
      </c>
      <c r="I66" s="37" t="s">
        <v>45</v>
      </c>
      <c r="J66" s="86">
        <v>3</v>
      </c>
      <c r="K66" s="37" t="s">
        <v>2719</v>
      </c>
      <c r="L66" s="40">
        <v>3</v>
      </c>
      <c r="M66" s="37"/>
      <c r="N66" s="37">
        <v>3.05</v>
      </c>
      <c r="O66" s="37" t="s">
        <v>2720</v>
      </c>
      <c r="P66" s="37">
        <v>18.23</v>
      </c>
      <c r="Q66" s="52" t="s">
        <v>2721</v>
      </c>
      <c r="R66" s="37">
        <v>18.23</v>
      </c>
      <c r="S66" s="37"/>
      <c r="T66" s="37">
        <v>18.23</v>
      </c>
      <c r="U66" s="52" t="s">
        <v>2721</v>
      </c>
      <c r="V66" s="86">
        <v>0.8</v>
      </c>
      <c r="W66" s="52" t="s">
        <v>2722</v>
      </c>
      <c r="X66" s="52">
        <v>0.8</v>
      </c>
      <c r="Y66" s="37"/>
      <c r="Z66" s="37">
        <v>1</v>
      </c>
      <c r="AA66" s="52" t="s">
        <v>2722</v>
      </c>
      <c r="AB66" s="86">
        <v>1</v>
      </c>
      <c r="AC66" s="37" t="s">
        <v>2723</v>
      </c>
      <c r="AD66" s="86">
        <v>1</v>
      </c>
      <c r="AE66" s="37"/>
      <c r="AF66" s="40">
        <v>0.8</v>
      </c>
      <c r="AG66" s="37" t="s">
        <v>2724</v>
      </c>
      <c r="AH66" s="86">
        <v>23.08</v>
      </c>
      <c r="AI66" s="86">
        <v>23.08</v>
      </c>
      <c r="AJ66" s="73">
        <v>23.08</v>
      </c>
      <c r="AK66" s="37"/>
      <c r="AL66" s="37" t="s">
        <v>2182</v>
      </c>
      <c r="AM66" s="37" t="s">
        <v>1676</v>
      </c>
      <c r="AN66" s="70" t="s">
        <v>176</v>
      </c>
    </row>
    <row r="67" spans="1:40" s="26" customFormat="1" ht="409.6" x14ac:dyDescent="0.25">
      <c r="A67" s="37">
        <v>65</v>
      </c>
      <c r="B67" s="38">
        <v>20223141027</v>
      </c>
      <c r="C67" s="38" t="s">
        <v>507</v>
      </c>
      <c r="D67" s="38" t="s">
        <v>1759</v>
      </c>
      <c r="E67" s="41" t="s">
        <v>2725</v>
      </c>
      <c r="F67" s="38">
        <v>17769499059</v>
      </c>
      <c r="G67" s="38" t="s">
        <v>1007</v>
      </c>
      <c r="H67" s="38" t="s">
        <v>509</v>
      </c>
      <c r="I67" s="38" t="s">
        <v>45</v>
      </c>
      <c r="J67" s="38">
        <v>2.5499999999999998</v>
      </c>
      <c r="K67" s="37" t="s">
        <v>2726</v>
      </c>
      <c r="L67" s="38">
        <v>2.5499999999999998</v>
      </c>
      <c r="M67" s="37" t="s">
        <v>2726</v>
      </c>
      <c r="N67" s="38">
        <v>2.5499999999999998</v>
      </c>
      <c r="O67" s="37" t="s">
        <v>2726</v>
      </c>
      <c r="P67" s="38">
        <v>18.27</v>
      </c>
      <c r="Q67" s="37" t="s">
        <v>2727</v>
      </c>
      <c r="R67" s="38">
        <v>18.27</v>
      </c>
      <c r="S67" s="37" t="s">
        <v>2727</v>
      </c>
      <c r="T67" s="38">
        <v>18.27</v>
      </c>
      <c r="U67" s="37" t="s">
        <v>2727</v>
      </c>
      <c r="V67" s="38" t="s">
        <v>1765</v>
      </c>
      <c r="W67" s="37" t="s">
        <v>2728</v>
      </c>
      <c r="X67" s="38">
        <v>0.7</v>
      </c>
      <c r="Y67" s="37" t="s">
        <v>2729</v>
      </c>
      <c r="Z67" s="38">
        <v>0.7</v>
      </c>
      <c r="AA67" s="37" t="s">
        <v>2729</v>
      </c>
      <c r="AB67" s="38" t="s">
        <v>2730</v>
      </c>
      <c r="AC67" s="52" t="s">
        <v>2731</v>
      </c>
      <c r="AD67" s="38">
        <v>1.55</v>
      </c>
      <c r="AE67" s="52" t="s">
        <v>2732</v>
      </c>
      <c r="AF67" s="58" t="s">
        <v>2733</v>
      </c>
      <c r="AG67" s="98" t="s">
        <v>2734</v>
      </c>
      <c r="AH67" s="37">
        <v>23.37</v>
      </c>
      <c r="AI67" s="52">
        <v>23.07</v>
      </c>
      <c r="AJ67" s="71">
        <v>23.07</v>
      </c>
      <c r="AK67" s="52" t="s">
        <v>2735</v>
      </c>
      <c r="AL67" s="52" t="s">
        <v>1771</v>
      </c>
      <c r="AM67" s="52" t="s">
        <v>1772</v>
      </c>
      <c r="AN67" s="70" t="s">
        <v>176</v>
      </c>
    </row>
    <row r="68" spans="1:40" s="26" customFormat="1" ht="62.4" x14ac:dyDescent="0.25">
      <c r="A68" s="37">
        <v>66</v>
      </c>
      <c r="B68" s="37">
        <v>20223141031</v>
      </c>
      <c r="C68" s="37" t="s">
        <v>507</v>
      </c>
      <c r="D68" s="37" t="s">
        <v>1678</v>
      </c>
      <c r="E68" s="42" t="s">
        <v>2736</v>
      </c>
      <c r="F68" s="37">
        <v>13531292672</v>
      </c>
      <c r="G68" s="37" t="s">
        <v>426</v>
      </c>
      <c r="H68" s="37" t="s">
        <v>509</v>
      </c>
      <c r="I68" s="37" t="s">
        <v>45</v>
      </c>
      <c r="J68" s="37">
        <v>3.75</v>
      </c>
      <c r="K68" s="37" t="s">
        <v>2737</v>
      </c>
      <c r="L68" s="37">
        <v>3.75</v>
      </c>
      <c r="M68" s="37" t="s">
        <v>2737</v>
      </c>
      <c r="N68" s="37">
        <v>3.75</v>
      </c>
      <c r="O68" s="37" t="s">
        <v>2737</v>
      </c>
      <c r="P68" s="37">
        <v>18.2333</v>
      </c>
      <c r="Q68" s="37"/>
      <c r="R68" s="37">
        <v>18.2333</v>
      </c>
      <c r="S68" s="37"/>
      <c r="T68" s="37">
        <v>18.23</v>
      </c>
      <c r="U68" s="37"/>
      <c r="V68" s="37">
        <v>0.8</v>
      </c>
      <c r="W68" s="37" t="s">
        <v>2738</v>
      </c>
      <c r="X68" s="37">
        <v>0.8</v>
      </c>
      <c r="Y68" s="37" t="s">
        <v>2738</v>
      </c>
      <c r="Z68" s="37">
        <v>0.8</v>
      </c>
      <c r="AA68" s="37" t="s">
        <v>2738</v>
      </c>
      <c r="AB68" s="37">
        <v>0.2</v>
      </c>
      <c r="AC68" s="37" t="s">
        <v>2739</v>
      </c>
      <c r="AD68" s="37">
        <v>0.2</v>
      </c>
      <c r="AE68" s="37" t="s">
        <v>2739</v>
      </c>
      <c r="AF68" s="37">
        <v>0.2</v>
      </c>
      <c r="AG68" s="37" t="s">
        <v>2739</v>
      </c>
      <c r="AH68" s="37">
        <v>29.78</v>
      </c>
      <c r="AI68" s="37">
        <v>22.98</v>
      </c>
      <c r="AJ68" s="73">
        <v>22.98</v>
      </c>
      <c r="AK68" s="37" t="s">
        <v>2740</v>
      </c>
      <c r="AL68" s="52" t="s">
        <v>1686</v>
      </c>
      <c r="AM68" s="37" t="s">
        <v>1687</v>
      </c>
      <c r="AN68" s="70" t="s">
        <v>176</v>
      </c>
    </row>
    <row r="69" spans="1:40" s="26" customFormat="1" ht="93.6" x14ac:dyDescent="0.25">
      <c r="A69" s="37">
        <v>67</v>
      </c>
      <c r="B69" s="37">
        <v>20223141038</v>
      </c>
      <c r="C69" s="37" t="s">
        <v>507</v>
      </c>
      <c r="D69" s="37" t="s">
        <v>1678</v>
      </c>
      <c r="E69" s="42" t="s">
        <v>2741</v>
      </c>
      <c r="F69" s="37">
        <v>18929084502</v>
      </c>
      <c r="G69" s="37" t="s">
        <v>426</v>
      </c>
      <c r="H69" s="37" t="s">
        <v>509</v>
      </c>
      <c r="I69" s="37" t="s">
        <v>45</v>
      </c>
      <c r="J69" s="37">
        <v>3.3</v>
      </c>
      <c r="K69" s="37" t="s">
        <v>2742</v>
      </c>
      <c r="L69" s="37">
        <v>3.3</v>
      </c>
      <c r="M69" s="37" t="s">
        <v>2742</v>
      </c>
      <c r="N69" s="37">
        <v>3.3</v>
      </c>
      <c r="O69" s="37" t="s">
        <v>2742</v>
      </c>
      <c r="P69" s="37">
        <v>18.23</v>
      </c>
      <c r="Q69" s="37"/>
      <c r="R69" s="37">
        <v>18.23</v>
      </c>
      <c r="S69" s="37"/>
      <c r="T69" s="37">
        <v>18.23</v>
      </c>
      <c r="U69" s="37"/>
      <c r="V69" s="37">
        <v>0.8</v>
      </c>
      <c r="W69" s="37" t="s">
        <v>2743</v>
      </c>
      <c r="X69" s="37">
        <v>0.8</v>
      </c>
      <c r="Y69" s="37" t="s">
        <v>2743</v>
      </c>
      <c r="Z69" s="37">
        <v>0.8</v>
      </c>
      <c r="AA69" s="37" t="s">
        <v>2743</v>
      </c>
      <c r="AB69" s="37">
        <v>0.6</v>
      </c>
      <c r="AC69" s="37" t="s">
        <v>2744</v>
      </c>
      <c r="AD69" s="37">
        <v>0.6</v>
      </c>
      <c r="AE69" s="37" t="s">
        <v>2744</v>
      </c>
      <c r="AF69" s="37">
        <v>0.6</v>
      </c>
      <c r="AG69" s="37" t="s">
        <v>2744</v>
      </c>
      <c r="AH69" s="37">
        <v>28.03</v>
      </c>
      <c r="AI69" s="37">
        <v>22.93</v>
      </c>
      <c r="AJ69" s="73">
        <v>22.93</v>
      </c>
      <c r="AK69" s="37" t="s">
        <v>2740</v>
      </c>
      <c r="AL69" s="52" t="s">
        <v>1686</v>
      </c>
      <c r="AM69" s="37" t="s">
        <v>1687</v>
      </c>
      <c r="AN69" s="70" t="s">
        <v>176</v>
      </c>
    </row>
    <row r="70" spans="1:40" s="26" customFormat="1" ht="327.60000000000002" x14ac:dyDescent="0.25">
      <c r="A70" s="37">
        <v>68</v>
      </c>
      <c r="B70" s="37" t="s">
        <v>2745</v>
      </c>
      <c r="C70" s="37" t="s">
        <v>566</v>
      </c>
      <c r="D70" s="37" t="s">
        <v>1689</v>
      </c>
      <c r="E70" s="42" t="s">
        <v>2746</v>
      </c>
      <c r="F70" s="37" t="s">
        <v>2747</v>
      </c>
      <c r="G70" s="37" t="s">
        <v>283</v>
      </c>
      <c r="H70" s="37" t="s">
        <v>509</v>
      </c>
      <c r="I70" s="37" t="s">
        <v>45</v>
      </c>
      <c r="J70" s="37">
        <v>2.85</v>
      </c>
      <c r="K70" s="37" t="s">
        <v>2748</v>
      </c>
      <c r="L70" s="37">
        <v>2.85</v>
      </c>
      <c r="M70" s="37" t="s">
        <v>2748</v>
      </c>
      <c r="N70" s="37">
        <v>2.85</v>
      </c>
      <c r="O70" s="37" t="s">
        <v>2748</v>
      </c>
      <c r="P70" s="37">
        <v>18.22</v>
      </c>
      <c r="Q70" s="37" t="s">
        <v>2749</v>
      </c>
      <c r="R70" s="37">
        <v>18.22</v>
      </c>
      <c r="S70" s="37" t="s">
        <v>2749</v>
      </c>
      <c r="T70" s="37">
        <v>18.22</v>
      </c>
      <c r="U70" s="37" t="s">
        <v>2749</v>
      </c>
      <c r="V70" s="37">
        <v>0.2</v>
      </c>
      <c r="W70" s="37" t="s">
        <v>2750</v>
      </c>
      <c r="X70" s="37">
        <v>0.2</v>
      </c>
      <c r="Y70" s="37" t="s">
        <v>2750</v>
      </c>
      <c r="Z70" s="37">
        <v>0.2</v>
      </c>
      <c r="AA70" s="37" t="s">
        <v>2750</v>
      </c>
      <c r="AB70" s="37">
        <v>1.6</v>
      </c>
      <c r="AC70" s="37" t="s">
        <v>2751</v>
      </c>
      <c r="AD70" s="37">
        <v>1.6</v>
      </c>
      <c r="AE70" s="37" t="s">
        <v>2751</v>
      </c>
      <c r="AF70" s="56">
        <v>1.6</v>
      </c>
      <c r="AG70" s="37" t="s">
        <v>2751</v>
      </c>
      <c r="AH70" s="37" t="s">
        <v>2752</v>
      </c>
      <c r="AI70" s="56"/>
      <c r="AJ70" s="73">
        <f>SUM(N70,T70,Z70,AF70)</f>
        <v>22.87</v>
      </c>
      <c r="AK70" s="37"/>
      <c r="AL70" s="52" t="s">
        <v>2269</v>
      </c>
      <c r="AM70" s="37" t="s">
        <v>1700</v>
      </c>
      <c r="AN70" s="70" t="s">
        <v>176</v>
      </c>
    </row>
    <row r="71" spans="1:40" s="26" customFormat="1" ht="202.8" x14ac:dyDescent="0.25">
      <c r="A71" s="37">
        <v>69</v>
      </c>
      <c r="B71" s="37">
        <v>20223141084</v>
      </c>
      <c r="C71" s="37" t="s">
        <v>507</v>
      </c>
      <c r="D71" s="37" t="s">
        <v>1730</v>
      </c>
      <c r="E71" s="42" t="s">
        <v>2753</v>
      </c>
      <c r="F71" s="37">
        <v>13422941724</v>
      </c>
      <c r="G71" s="37" t="s">
        <v>1108</v>
      </c>
      <c r="H71" s="37" t="s">
        <v>509</v>
      </c>
      <c r="I71" s="37" t="s">
        <v>45</v>
      </c>
      <c r="J71" s="37">
        <v>3.2</v>
      </c>
      <c r="K71" s="37" t="s">
        <v>2754</v>
      </c>
      <c r="L71" s="40">
        <v>3.2</v>
      </c>
      <c r="M71" s="37"/>
      <c r="N71" s="37">
        <v>3.2</v>
      </c>
      <c r="O71" s="37" t="s">
        <v>2754</v>
      </c>
      <c r="P71" s="37">
        <v>18.32</v>
      </c>
      <c r="Q71" s="52" t="s">
        <v>2755</v>
      </c>
      <c r="R71" s="37">
        <v>18.32</v>
      </c>
      <c r="S71" s="37"/>
      <c r="T71" s="37">
        <v>18.32</v>
      </c>
      <c r="U71" s="52" t="s">
        <v>2755</v>
      </c>
      <c r="V71" s="37">
        <v>0.4</v>
      </c>
      <c r="W71" s="52" t="s">
        <v>2756</v>
      </c>
      <c r="X71" s="52">
        <v>0.6</v>
      </c>
      <c r="Y71" s="37" t="s">
        <v>2757</v>
      </c>
      <c r="Z71" s="37">
        <v>0.6</v>
      </c>
      <c r="AA71" s="52" t="s">
        <v>2756</v>
      </c>
      <c r="AB71" s="37">
        <v>0.6</v>
      </c>
      <c r="AC71" s="37" t="s">
        <v>2758</v>
      </c>
      <c r="AD71" s="37">
        <v>0.6</v>
      </c>
      <c r="AE71" s="37"/>
      <c r="AF71" s="40">
        <v>0.6</v>
      </c>
      <c r="AG71" s="37" t="s">
        <v>2758</v>
      </c>
      <c r="AH71" s="37">
        <v>22.52</v>
      </c>
      <c r="AI71" s="56">
        <v>22.72</v>
      </c>
      <c r="AJ71" s="73">
        <v>22.72</v>
      </c>
      <c r="AK71" s="37"/>
      <c r="AL71" s="37" t="s">
        <v>2182</v>
      </c>
      <c r="AM71" s="37" t="s">
        <v>1676</v>
      </c>
      <c r="AN71" s="70" t="s">
        <v>176</v>
      </c>
    </row>
    <row r="72" spans="1:40" s="26" customFormat="1" ht="343.2" x14ac:dyDescent="0.25">
      <c r="A72" s="37">
        <v>70</v>
      </c>
      <c r="B72" s="37">
        <v>20223141017</v>
      </c>
      <c r="C72" s="37" t="s">
        <v>507</v>
      </c>
      <c r="D72" s="37" t="s">
        <v>1655</v>
      </c>
      <c r="E72" s="42" t="s">
        <v>2759</v>
      </c>
      <c r="F72" s="37">
        <v>13030108029</v>
      </c>
      <c r="G72" s="37" t="s">
        <v>261</v>
      </c>
      <c r="H72" s="37" t="s">
        <v>509</v>
      </c>
      <c r="I72" s="37" t="s">
        <v>45</v>
      </c>
      <c r="J72" s="37">
        <v>3.3</v>
      </c>
      <c r="K72" s="37" t="s">
        <v>2760</v>
      </c>
      <c r="L72" s="37">
        <v>3.3</v>
      </c>
      <c r="M72" s="37" t="s">
        <v>2760</v>
      </c>
      <c r="N72" s="37">
        <v>3.3</v>
      </c>
      <c r="O72" s="37" t="s">
        <v>2760</v>
      </c>
      <c r="P72" s="37">
        <v>18.28</v>
      </c>
      <c r="Q72" s="37" t="s">
        <v>2761</v>
      </c>
      <c r="R72" s="37">
        <v>18.28</v>
      </c>
      <c r="S72" s="37" t="s">
        <v>2761</v>
      </c>
      <c r="T72" s="37">
        <v>18.28</v>
      </c>
      <c r="U72" s="37" t="s">
        <v>2761</v>
      </c>
      <c r="V72" s="37">
        <v>0.4</v>
      </c>
      <c r="W72" s="37" t="s">
        <v>2762</v>
      </c>
      <c r="X72" s="37">
        <v>0.4</v>
      </c>
      <c r="Y72" s="37" t="s">
        <v>2762</v>
      </c>
      <c r="Z72" s="37">
        <v>0.4</v>
      </c>
      <c r="AA72" s="37" t="s">
        <v>2762</v>
      </c>
      <c r="AB72" s="37">
        <v>0.6</v>
      </c>
      <c r="AC72" s="37" t="s">
        <v>2763</v>
      </c>
      <c r="AD72" s="37">
        <v>0.6</v>
      </c>
      <c r="AE72" s="37" t="s">
        <v>2763</v>
      </c>
      <c r="AF72" s="37">
        <v>0.6</v>
      </c>
      <c r="AG72" s="37" t="s">
        <v>2763</v>
      </c>
      <c r="AH72" s="37">
        <v>22.58</v>
      </c>
      <c r="AI72" s="37">
        <v>22.58</v>
      </c>
      <c r="AJ72" s="73">
        <v>22.58</v>
      </c>
      <c r="AK72" s="37"/>
      <c r="AL72" s="52" t="s">
        <v>1664</v>
      </c>
      <c r="AM72" s="37" t="s">
        <v>1665</v>
      </c>
      <c r="AN72" s="70" t="s">
        <v>176</v>
      </c>
    </row>
    <row r="73" spans="1:40" s="26" customFormat="1" ht="78" x14ac:dyDescent="0.25">
      <c r="A73" s="37">
        <v>71</v>
      </c>
      <c r="B73" s="37">
        <v>20223141045</v>
      </c>
      <c r="C73" s="37" t="s">
        <v>507</v>
      </c>
      <c r="D73" s="37" t="s">
        <v>1730</v>
      </c>
      <c r="E73" s="42" t="s">
        <v>2764</v>
      </c>
      <c r="F73" s="37">
        <v>18137607966</v>
      </c>
      <c r="G73" s="37" t="s">
        <v>579</v>
      </c>
      <c r="H73" s="37" t="s">
        <v>509</v>
      </c>
      <c r="I73" s="37" t="s">
        <v>45</v>
      </c>
      <c r="J73" s="52">
        <v>3.25</v>
      </c>
      <c r="K73" s="37" t="s">
        <v>2765</v>
      </c>
      <c r="L73" s="40">
        <v>3.25</v>
      </c>
      <c r="M73" s="37"/>
      <c r="N73" s="37">
        <v>3.25</v>
      </c>
      <c r="O73" s="37" t="s">
        <v>2765</v>
      </c>
      <c r="P73" s="37">
        <v>17.71</v>
      </c>
      <c r="Q73" s="52" t="s">
        <v>2766</v>
      </c>
      <c r="R73" s="37">
        <v>17.71</v>
      </c>
      <c r="S73" s="37"/>
      <c r="T73" s="37">
        <v>17.71</v>
      </c>
      <c r="U73" s="52" t="s">
        <v>2766</v>
      </c>
      <c r="V73" s="52">
        <v>1.2</v>
      </c>
      <c r="W73" s="52" t="s">
        <v>2767</v>
      </c>
      <c r="X73" s="52">
        <v>1.2</v>
      </c>
      <c r="Y73" s="37"/>
      <c r="Z73" s="37">
        <v>1.2</v>
      </c>
      <c r="AA73" s="52" t="s">
        <v>2767</v>
      </c>
      <c r="AB73" s="52">
        <v>0.4</v>
      </c>
      <c r="AC73" s="37" t="s">
        <v>2768</v>
      </c>
      <c r="AD73" s="52">
        <v>0.4</v>
      </c>
      <c r="AE73" s="37"/>
      <c r="AF73" s="40">
        <v>0.4</v>
      </c>
      <c r="AG73" s="37" t="s">
        <v>2768</v>
      </c>
      <c r="AH73" s="52">
        <v>22.56</v>
      </c>
      <c r="AI73" s="52">
        <v>22.56</v>
      </c>
      <c r="AJ73" s="73">
        <v>22.56</v>
      </c>
      <c r="AK73" s="37"/>
      <c r="AL73" s="37" t="s">
        <v>2182</v>
      </c>
      <c r="AM73" s="37" t="s">
        <v>1676</v>
      </c>
      <c r="AN73" s="70" t="s">
        <v>176</v>
      </c>
    </row>
    <row r="74" spans="1:40" s="26" customFormat="1" ht="124.8" x14ac:dyDescent="0.25">
      <c r="A74" s="37">
        <v>72</v>
      </c>
      <c r="B74" s="37">
        <v>20223141013</v>
      </c>
      <c r="C74" s="37" t="s">
        <v>507</v>
      </c>
      <c r="D74" s="37" t="s">
        <v>1678</v>
      </c>
      <c r="E74" s="42" t="s">
        <v>2769</v>
      </c>
      <c r="F74" s="37">
        <v>15083660315</v>
      </c>
      <c r="G74" s="37" t="s">
        <v>568</v>
      </c>
      <c r="H74" s="37" t="s">
        <v>509</v>
      </c>
      <c r="I74" s="37" t="s">
        <v>45</v>
      </c>
      <c r="J74" s="37">
        <v>1.1000000000000001</v>
      </c>
      <c r="K74" s="37" t="s">
        <v>2770</v>
      </c>
      <c r="L74" s="37">
        <v>1.1000000000000001</v>
      </c>
      <c r="M74" s="37" t="s">
        <v>2770</v>
      </c>
      <c r="N74" s="37">
        <v>1.1000000000000001</v>
      </c>
      <c r="O74" s="37" t="s">
        <v>2770</v>
      </c>
      <c r="P74" s="37">
        <v>18.43</v>
      </c>
      <c r="Q74" s="37"/>
      <c r="R74" s="37">
        <v>18.43</v>
      </c>
      <c r="S74" s="37"/>
      <c r="T74" s="37">
        <v>18.43</v>
      </c>
      <c r="U74" s="37"/>
      <c r="V74" s="37">
        <v>1.2</v>
      </c>
      <c r="W74" s="37" t="s">
        <v>2771</v>
      </c>
      <c r="X74" s="37">
        <v>1.2</v>
      </c>
      <c r="Y74" s="37" t="s">
        <v>2771</v>
      </c>
      <c r="Z74" s="37">
        <v>1.2</v>
      </c>
      <c r="AA74" s="37" t="s">
        <v>2771</v>
      </c>
      <c r="AB74" s="37" t="s">
        <v>2772</v>
      </c>
      <c r="AC74" s="37" t="s">
        <v>2773</v>
      </c>
      <c r="AD74" s="37" t="s">
        <v>2772</v>
      </c>
      <c r="AE74" s="37" t="s">
        <v>2773</v>
      </c>
      <c r="AF74" s="37">
        <v>1.8</v>
      </c>
      <c r="AG74" s="37" t="s">
        <v>2774</v>
      </c>
      <c r="AH74" s="37">
        <v>24.13</v>
      </c>
      <c r="AI74" s="37">
        <v>22.53</v>
      </c>
      <c r="AJ74" s="73">
        <v>22.53</v>
      </c>
      <c r="AK74" s="37"/>
      <c r="AL74" s="52" t="s">
        <v>1686</v>
      </c>
      <c r="AM74" s="37" t="s">
        <v>1687</v>
      </c>
      <c r="AN74" s="70" t="s">
        <v>176</v>
      </c>
    </row>
    <row r="75" spans="1:40" s="27" customFormat="1" ht="202.8" x14ac:dyDescent="0.25">
      <c r="A75" s="37">
        <v>73</v>
      </c>
      <c r="B75" s="37">
        <v>20223141075</v>
      </c>
      <c r="C75" s="37" t="s">
        <v>507</v>
      </c>
      <c r="D75" s="37" t="s">
        <v>1730</v>
      </c>
      <c r="E75" s="42" t="s">
        <v>2775</v>
      </c>
      <c r="F75" s="37">
        <v>17851579402</v>
      </c>
      <c r="G75" s="37" t="s">
        <v>2776</v>
      </c>
      <c r="H75" s="37" t="s">
        <v>509</v>
      </c>
      <c r="I75" s="37" t="s">
        <v>45</v>
      </c>
      <c r="J75" s="86">
        <v>2.25</v>
      </c>
      <c r="K75" s="37" t="s">
        <v>2777</v>
      </c>
      <c r="L75" s="40">
        <v>2.25</v>
      </c>
      <c r="M75" s="37"/>
      <c r="N75" s="37">
        <v>2.25</v>
      </c>
      <c r="O75" s="37" t="s">
        <v>2777</v>
      </c>
      <c r="P75" s="37">
        <v>17.48</v>
      </c>
      <c r="Q75" s="52" t="s">
        <v>2778</v>
      </c>
      <c r="R75" s="37">
        <v>17.48</v>
      </c>
      <c r="S75" s="37"/>
      <c r="T75" s="37">
        <v>17.48</v>
      </c>
      <c r="U75" s="52" t="s">
        <v>2778</v>
      </c>
      <c r="V75" s="86">
        <v>5.4</v>
      </c>
      <c r="W75" s="52" t="s">
        <v>2779</v>
      </c>
      <c r="X75" s="52">
        <v>2.4</v>
      </c>
      <c r="Y75" s="37" t="s">
        <v>2780</v>
      </c>
      <c r="Z75" s="37">
        <v>2.4</v>
      </c>
      <c r="AA75" s="52" t="s">
        <v>2781</v>
      </c>
      <c r="AB75" s="86">
        <v>0.4</v>
      </c>
      <c r="AC75" s="37" t="s">
        <v>2782</v>
      </c>
      <c r="AD75" s="86">
        <v>0.4</v>
      </c>
      <c r="AE75" s="37"/>
      <c r="AF75" s="40">
        <v>0.4</v>
      </c>
      <c r="AG75" s="37" t="s">
        <v>2782</v>
      </c>
      <c r="AH75" s="86">
        <v>25.53</v>
      </c>
      <c r="AI75" s="99">
        <v>22.53</v>
      </c>
      <c r="AJ75" s="73">
        <v>22.53</v>
      </c>
      <c r="AK75" s="37"/>
      <c r="AL75" s="37" t="s">
        <v>2182</v>
      </c>
      <c r="AM75" s="37" t="s">
        <v>1676</v>
      </c>
      <c r="AN75" s="70" t="s">
        <v>176</v>
      </c>
    </row>
    <row r="76" spans="1:40" s="27" customFormat="1" ht="265.2" x14ac:dyDescent="0.25">
      <c r="A76" s="37">
        <v>74</v>
      </c>
      <c r="B76" s="37" t="s">
        <v>2783</v>
      </c>
      <c r="C76" s="37" t="s">
        <v>566</v>
      </c>
      <c r="D76" s="37" t="s">
        <v>1689</v>
      </c>
      <c r="E76" s="42" t="s">
        <v>2784</v>
      </c>
      <c r="F76" s="37" t="s">
        <v>2785</v>
      </c>
      <c r="G76" s="37" t="s">
        <v>1002</v>
      </c>
      <c r="H76" s="37" t="s">
        <v>509</v>
      </c>
      <c r="I76" s="37" t="s">
        <v>45</v>
      </c>
      <c r="J76" s="37">
        <v>1.25</v>
      </c>
      <c r="K76" s="37" t="s">
        <v>2786</v>
      </c>
      <c r="L76" s="38">
        <v>1.25</v>
      </c>
      <c r="M76" s="37" t="s">
        <v>2786</v>
      </c>
      <c r="N76" s="37">
        <v>1.25</v>
      </c>
      <c r="O76" s="37" t="s">
        <v>2786</v>
      </c>
      <c r="P76" s="37">
        <v>18.420000000000002</v>
      </c>
      <c r="Q76" s="37" t="s">
        <v>2787</v>
      </c>
      <c r="R76" s="38">
        <v>18.420000000000002</v>
      </c>
      <c r="S76" s="37" t="s">
        <v>2787</v>
      </c>
      <c r="T76" s="37">
        <v>18.420000000000002</v>
      </c>
      <c r="U76" s="37" t="s">
        <v>2787</v>
      </c>
      <c r="V76" s="37">
        <v>0.8</v>
      </c>
      <c r="W76" s="37" t="s">
        <v>2788</v>
      </c>
      <c r="X76" s="38">
        <v>0.8</v>
      </c>
      <c r="Y76" s="37" t="s">
        <v>2788</v>
      </c>
      <c r="Z76" s="37">
        <v>0.8</v>
      </c>
      <c r="AA76" s="37" t="s">
        <v>2788</v>
      </c>
      <c r="AB76" s="37">
        <v>2</v>
      </c>
      <c r="AC76" s="37" t="s">
        <v>2789</v>
      </c>
      <c r="AD76" s="38">
        <v>2</v>
      </c>
      <c r="AE76" s="37" t="s">
        <v>2790</v>
      </c>
      <c r="AF76" s="56">
        <v>2</v>
      </c>
      <c r="AG76" s="37" t="s">
        <v>2791</v>
      </c>
      <c r="AH76" s="37">
        <v>22.47</v>
      </c>
      <c r="AI76" s="56">
        <v>22.57</v>
      </c>
      <c r="AJ76" s="73">
        <f>SUM(N76,T76,Z76,AF76)</f>
        <v>22.470000000000002</v>
      </c>
      <c r="AK76" s="37"/>
      <c r="AL76" s="52" t="s">
        <v>2269</v>
      </c>
      <c r="AM76" s="37" t="s">
        <v>1700</v>
      </c>
      <c r="AN76" s="70" t="s">
        <v>176</v>
      </c>
    </row>
    <row r="77" spans="1:40" s="27" customFormat="1" ht="93.6" x14ac:dyDescent="0.25">
      <c r="A77" s="37">
        <v>75</v>
      </c>
      <c r="B77" s="37">
        <v>20223141055</v>
      </c>
      <c r="C77" s="37" t="s">
        <v>507</v>
      </c>
      <c r="D77" s="37" t="s">
        <v>1730</v>
      </c>
      <c r="E77" s="42" t="s">
        <v>2792</v>
      </c>
      <c r="F77" s="37">
        <v>15013286615</v>
      </c>
      <c r="G77" s="37" t="s">
        <v>1108</v>
      </c>
      <c r="H77" s="37" t="s">
        <v>509</v>
      </c>
      <c r="I77" s="37" t="s">
        <v>45</v>
      </c>
      <c r="J77" s="52">
        <v>2.85</v>
      </c>
      <c r="K77" s="52" t="s">
        <v>2793</v>
      </c>
      <c r="L77" s="40">
        <v>2.85</v>
      </c>
      <c r="M77" s="37"/>
      <c r="N77" s="37">
        <v>2.85</v>
      </c>
      <c r="O77" s="52" t="s">
        <v>2793</v>
      </c>
      <c r="P77" s="37">
        <v>17.82</v>
      </c>
      <c r="Q77" s="52" t="s">
        <v>2794</v>
      </c>
      <c r="R77" s="37">
        <v>17.82</v>
      </c>
      <c r="S77" s="37"/>
      <c r="T77" s="37">
        <v>17.82</v>
      </c>
      <c r="U77" s="52" t="s">
        <v>2794</v>
      </c>
      <c r="V77" s="52">
        <v>0.6</v>
      </c>
      <c r="W77" s="52" t="s">
        <v>2795</v>
      </c>
      <c r="X77" s="52">
        <v>0.6</v>
      </c>
      <c r="Y77" s="37"/>
      <c r="Z77" s="37">
        <v>0.6</v>
      </c>
      <c r="AA77" s="52" t="s">
        <v>2795</v>
      </c>
      <c r="AB77" s="52">
        <v>1.2</v>
      </c>
      <c r="AC77" s="37" t="s">
        <v>2796</v>
      </c>
      <c r="AD77" s="52">
        <v>1.2</v>
      </c>
      <c r="AE77" s="37"/>
      <c r="AF77" s="40">
        <v>1.2</v>
      </c>
      <c r="AG77" s="37" t="s">
        <v>2796</v>
      </c>
      <c r="AH77" s="52">
        <v>22.47</v>
      </c>
      <c r="AI77" s="52">
        <v>22.47</v>
      </c>
      <c r="AJ77" s="73">
        <v>22.47</v>
      </c>
      <c r="AK77" s="37"/>
      <c r="AL77" s="37" t="s">
        <v>2182</v>
      </c>
      <c r="AM77" s="37" t="s">
        <v>1676</v>
      </c>
      <c r="AN77" s="70" t="s">
        <v>176</v>
      </c>
    </row>
    <row r="78" spans="1:40" s="27" customFormat="1" ht="265.2" x14ac:dyDescent="0.25">
      <c r="A78" s="37">
        <v>76</v>
      </c>
      <c r="B78" s="37" t="s">
        <v>2797</v>
      </c>
      <c r="C78" s="37" t="s">
        <v>507</v>
      </c>
      <c r="D78" s="37" t="s">
        <v>1643</v>
      </c>
      <c r="E78" s="42" t="s">
        <v>2798</v>
      </c>
      <c r="F78" s="37">
        <v>15338297975</v>
      </c>
      <c r="G78" s="37" t="s">
        <v>158</v>
      </c>
      <c r="H78" s="37" t="s">
        <v>509</v>
      </c>
      <c r="I78" s="37" t="s">
        <v>45</v>
      </c>
      <c r="J78" s="51">
        <v>1.25</v>
      </c>
      <c r="K78" s="52" t="s">
        <v>2799</v>
      </c>
      <c r="L78" s="38">
        <v>1.25</v>
      </c>
      <c r="M78" s="37" t="s">
        <v>2800</v>
      </c>
      <c r="N78" s="37">
        <v>1.25</v>
      </c>
      <c r="O78" s="37" t="s">
        <v>2800</v>
      </c>
      <c r="P78" s="51">
        <v>18.04</v>
      </c>
      <c r="Q78" s="52" t="s">
        <v>2801</v>
      </c>
      <c r="R78" s="37">
        <v>18.04</v>
      </c>
      <c r="S78" s="37" t="s">
        <v>2801</v>
      </c>
      <c r="T78" s="37">
        <v>18.04</v>
      </c>
      <c r="U78" s="37" t="s">
        <v>2801</v>
      </c>
      <c r="V78" s="51">
        <v>1.2</v>
      </c>
      <c r="W78" s="52" t="s">
        <v>2802</v>
      </c>
      <c r="X78" s="38">
        <v>1.2</v>
      </c>
      <c r="Y78" s="37" t="s">
        <v>2802</v>
      </c>
      <c r="Z78" s="37">
        <v>1</v>
      </c>
      <c r="AA78" s="37" t="s">
        <v>2803</v>
      </c>
      <c r="AB78" s="51">
        <v>2.1</v>
      </c>
      <c r="AC78" s="52" t="s">
        <v>2804</v>
      </c>
      <c r="AD78" s="38">
        <v>2.1</v>
      </c>
      <c r="AE78" s="37" t="s">
        <v>2805</v>
      </c>
      <c r="AF78" s="38">
        <v>2.1</v>
      </c>
      <c r="AG78" s="37" t="s">
        <v>2805</v>
      </c>
      <c r="AH78" s="74">
        <v>22.59</v>
      </c>
      <c r="AI78" s="78" t="s">
        <v>2806</v>
      </c>
      <c r="AJ78" s="76">
        <f>N78+T78+Z78+AF78</f>
        <v>22.39</v>
      </c>
      <c r="AK78" s="37"/>
      <c r="AL78" s="37" t="s">
        <v>2192</v>
      </c>
      <c r="AM78" s="37" t="s">
        <v>1654</v>
      </c>
      <c r="AN78" s="70" t="s">
        <v>176</v>
      </c>
    </row>
    <row r="79" spans="1:40" s="27" customFormat="1" ht="280.8" x14ac:dyDescent="0.25">
      <c r="A79" s="37">
        <v>77</v>
      </c>
      <c r="B79" s="254" t="s">
        <v>2807</v>
      </c>
      <c r="C79" s="40" t="s">
        <v>507</v>
      </c>
      <c r="D79" s="79" t="s">
        <v>1759</v>
      </c>
      <c r="E79" s="41" t="s">
        <v>2808</v>
      </c>
      <c r="F79" s="40">
        <v>15913382100</v>
      </c>
      <c r="G79" s="40" t="s">
        <v>248</v>
      </c>
      <c r="H79" s="40" t="s">
        <v>509</v>
      </c>
      <c r="I79" s="40" t="s">
        <v>45</v>
      </c>
      <c r="J79" s="40">
        <v>3.15</v>
      </c>
      <c r="K79" s="40" t="s">
        <v>2809</v>
      </c>
      <c r="L79" s="40">
        <v>3.15</v>
      </c>
      <c r="M79" s="40" t="s">
        <v>2809</v>
      </c>
      <c r="N79" s="40">
        <v>3.15</v>
      </c>
      <c r="O79" s="40" t="s">
        <v>2809</v>
      </c>
      <c r="P79" s="40">
        <v>17.84</v>
      </c>
      <c r="Q79" s="40" t="s">
        <v>2810</v>
      </c>
      <c r="R79" s="40">
        <v>17.84</v>
      </c>
      <c r="S79" s="40" t="s">
        <v>2810</v>
      </c>
      <c r="T79" s="40">
        <v>17.84</v>
      </c>
      <c r="U79" s="40" t="s">
        <v>2810</v>
      </c>
      <c r="V79" s="40">
        <v>0.5</v>
      </c>
      <c r="W79" s="40" t="s">
        <v>2811</v>
      </c>
      <c r="X79" s="40">
        <v>0.6</v>
      </c>
      <c r="Y79" s="40" t="s">
        <v>2812</v>
      </c>
      <c r="Z79" s="40">
        <v>0.6</v>
      </c>
      <c r="AA79" s="40" t="s">
        <v>2812</v>
      </c>
      <c r="AB79" s="40" t="s">
        <v>1182</v>
      </c>
      <c r="AC79" s="40" t="s">
        <v>2813</v>
      </c>
      <c r="AD79" s="40">
        <v>0.8</v>
      </c>
      <c r="AE79" s="40" t="s">
        <v>2813</v>
      </c>
      <c r="AF79" s="40">
        <v>0.8</v>
      </c>
      <c r="AG79" s="40" t="s">
        <v>2813</v>
      </c>
      <c r="AH79" s="40">
        <v>22.29</v>
      </c>
      <c r="AI79" s="40"/>
      <c r="AJ79" s="41">
        <f>AD79+X79+R79+L79</f>
        <v>22.389999999999997</v>
      </c>
      <c r="AK79" s="40"/>
      <c r="AL79" s="40" t="s">
        <v>1771</v>
      </c>
      <c r="AM79" s="40" t="s">
        <v>1772</v>
      </c>
      <c r="AN79" s="70" t="s">
        <v>176</v>
      </c>
    </row>
    <row r="80" spans="1:40" s="27" customFormat="1" ht="249.6" x14ac:dyDescent="0.25">
      <c r="A80" s="37">
        <v>78</v>
      </c>
      <c r="B80" s="42">
        <v>20223185004</v>
      </c>
      <c r="C80" s="42" t="s">
        <v>566</v>
      </c>
      <c r="D80" s="42" t="s">
        <v>1634</v>
      </c>
      <c r="E80" s="42" t="s">
        <v>2814</v>
      </c>
      <c r="F80" s="42">
        <v>19875904168</v>
      </c>
      <c r="G80" s="42" t="s">
        <v>585</v>
      </c>
      <c r="H80" s="42" t="s">
        <v>509</v>
      </c>
      <c r="I80" s="42" t="s">
        <v>45</v>
      </c>
      <c r="J80" s="42">
        <v>2.85</v>
      </c>
      <c r="K80" s="42" t="s">
        <v>2815</v>
      </c>
      <c r="L80" s="37">
        <v>2.85</v>
      </c>
      <c r="M80" s="37" t="s">
        <v>2815</v>
      </c>
      <c r="N80" s="57">
        <v>2.85</v>
      </c>
      <c r="O80" s="57" t="s">
        <v>2815</v>
      </c>
      <c r="P80" s="37">
        <v>18.11</v>
      </c>
      <c r="Q80" s="57" t="s">
        <v>2816</v>
      </c>
      <c r="R80" s="37">
        <v>18.11</v>
      </c>
      <c r="S80" s="37" t="s">
        <v>2816</v>
      </c>
      <c r="T80" s="37">
        <v>18.11</v>
      </c>
      <c r="U80" s="57" t="s">
        <v>2816</v>
      </c>
      <c r="V80" s="37">
        <v>0.6</v>
      </c>
      <c r="W80" s="57" t="s">
        <v>2817</v>
      </c>
      <c r="X80" s="37">
        <v>0.6</v>
      </c>
      <c r="Y80" s="37" t="s">
        <v>2817</v>
      </c>
      <c r="Z80" s="37">
        <v>0.6</v>
      </c>
      <c r="AA80" s="57" t="s">
        <v>2817</v>
      </c>
      <c r="AB80" s="37">
        <v>0.8</v>
      </c>
      <c r="AC80" s="42" t="s">
        <v>2818</v>
      </c>
      <c r="AD80" s="42">
        <v>0.8</v>
      </c>
      <c r="AE80" s="41" t="s">
        <v>2819</v>
      </c>
      <c r="AF80" s="42">
        <v>0.8</v>
      </c>
      <c r="AG80" s="42" t="s">
        <v>2818</v>
      </c>
      <c r="AH80" s="37">
        <v>22.36</v>
      </c>
      <c r="AI80" s="37">
        <f>N80+T80+Z80+AF80</f>
        <v>22.360000000000003</v>
      </c>
      <c r="AJ80" s="73">
        <f>AF80+Z80+T80+N80</f>
        <v>22.36</v>
      </c>
      <c r="AK80" s="57"/>
      <c r="AL80" s="37" t="s">
        <v>1640</v>
      </c>
      <c r="AM80" s="37" t="s">
        <v>1641</v>
      </c>
      <c r="AN80" s="70" t="s">
        <v>176</v>
      </c>
    </row>
    <row r="81" spans="1:40" s="27" customFormat="1" ht="187.2" x14ac:dyDescent="0.25">
      <c r="A81" s="37">
        <v>79</v>
      </c>
      <c r="B81" s="37" t="s">
        <v>2820</v>
      </c>
      <c r="C81" s="37" t="s">
        <v>566</v>
      </c>
      <c r="D81" s="37" t="s">
        <v>1689</v>
      </c>
      <c r="E81" s="42" t="s">
        <v>2821</v>
      </c>
      <c r="F81" s="37" t="s">
        <v>2822</v>
      </c>
      <c r="G81" s="37" t="s">
        <v>112</v>
      </c>
      <c r="H81" s="37" t="s">
        <v>509</v>
      </c>
      <c r="I81" s="37" t="s">
        <v>45</v>
      </c>
      <c r="J81" s="37">
        <v>2.25</v>
      </c>
      <c r="K81" s="37" t="s">
        <v>2823</v>
      </c>
      <c r="L81" s="38">
        <v>2.25</v>
      </c>
      <c r="M81" s="51" t="s">
        <v>2823</v>
      </c>
      <c r="N81" s="37">
        <v>2.25</v>
      </c>
      <c r="O81" s="37" t="s">
        <v>2823</v>
      </c>
      <c r="P81" s="37">
        <v>18.28</v>
      </c>
      <c r="Q81" s="37" t="s">
        <v>2824</v>
      </c>
      <c r="R81" s="38">
        <v>18.28</v>
      </c>
      <c r="S81" s="51" t="s">
        <v>2824</v>
      </c>
      <c r="T81" s="37">
        <v>18.28</v>
      </c>
      <c r="U81" s="37" t="s">
        <v>2824</v>
      </c>
      <c r="V81" s="37">
        <v>1.2</v>
      </c>
      <c r="W81" s="37" t="s">
        <v>2825</v>
      </c>
      <c r="X81" s="38">
        <v>1.2</v>
      </c>
      <c r="Y81" s="51" t="s">
        <v>2825</v>
      </c>
      <c r="Z81" s="37">
        <v>1.2</v>
      </c>
      <c r="AA81" s="37" t="s">
        <v>2825</v>
      </c>
      <c r="AB81" s="37">
        <v>0.6</v>
      </c>
      <c r="AC81" s="37" t="s">
        <v>2826</v>
      </c>
      <c r="AD81" s="38">
        <v>0.6</v>
      </c>
      <c r="AE81" s="51" t="s">
        <v>2827</v>
      </c>
      <c r="AF81" s="56">
        <v>0.6</v>
      </c>
      <c r="AG81" s="37" t="s">
        <v>2828</v>
      </c>
      <c r="AH81" s="37">
        <f>Z81+AB81+AD81+AF81</f>
        <v>3</v>
      </c>
      <c r="AI81" s="56" t="s">
        <v>2829</v>
      </c>
      <c r="AJ81" s="73">
        <f>SUM(N81,T81,Z81,AF81)</f>
        <v>22.330000000000002</v>
      </c>
      <c r="AK81" s="37"/>
      <c r="AL81" s="52" t="s">
        <v>2269</v>
      </c>
      <c r="AM81" s="37" t="s">
        <v>1700</v>
      </c>
      <c r="AN81" s="70" t="s">
        <v>176</v>
      </c>
    </row>
    <row r="82" spans="1:40" s="27" customFormat="1" ht="280.8" x14ac:dyDescent="0.25">
      <c r="A82" s="37">
        <v>80</v>
      </c>
      <c r="B82" s="37">
        <v>20223141030</v>
      </c>
      <c r="C82" s="37" t="s">
        <v>507</v>
      </c>
      <c r="D82" s="37" t="s">
        <v>1678</v>
      </c>
      <c r="E82" s="42" t="s">
        <v>2830</v>
      </c>
      <c r="F82" s="37">
        <v>15113838038</v>
      </c>
      <c r="G82" s="37" t="s">
        <v>370</v>
      </c>
      <c r="H82" s="37" t="s">
        <v>509</v>
      </c>
      <c r="I82" s="37" t="s">
        <v>45</v>
      </c>
      <c r="J82" s="37">
        <v>1.2</v>
      </c>
      <c r="K82" s="37" t="s">
        <v>2831</v>
      </c>
      <c r="L82" s="37">
        <v>1.2</v>
      </c>
      <c r="M82" s="37" t="s">
        <v>2831</v>
      </c>
      <c r="N82" s="37">
        <v>1.1000000000000001</v>
      </c>
      <c r="O82" s="37" t="s">
        <v>2832</v>
      </c>
      <c r="P82" s="37">
        <v>18.033999999999999</v>
      </c>
      <c r="Q82" s="37" t="s">
        <v>2833</v>
      </c>
      <c r="R82" s="37">
        <v>18.033999999999999</v>
      </c>
      <c r="S82" s="37" t="s">
        <v>2833</v>
      </c>
      <c r="T82" s="37">
        <v>18.03</v>
      </c>
      <c r="U82" s="37" t="s">
        <v>2833</v>
      </c>
      <c r="V82" s="37">
        <v>3</v>
      </c>
      <c r="W82" s="37" t="s">
        <v>2834</v>
      </c>
      <c r="X82" s="37">
        <v>0.4</v>
      </c>
      <c r="Y82" s="37" t="s">
        <v>2835</v>
      </c>
      <c r="Z82" s="37">
        <v>3.2</v>
      </c>
      <c r="AA82" s="37" t="s">
        <v>2834</v>
      </c>
      <c r="AB82" s="37">
        <v>0</v>
      </c>
      <c r="AC82" s="37" t="s">
        <v>148</v>
      </c>
      <c r="AD82" s="37">
        <v>0</v>
      </c>
      <c r="AE82" s="37" t="s">
        <v>148</v>
      </c>
      <c r="AF82" s="37">
        <v>0</v>
      </c>
      <c r="AG82" s="37" t="s">
        <v>148</v>
      </c>
      <c r="AH82" s="37">
        <v>22.234000000000002</v>
      </c>
      <c r="AI82" s="37">
        <v>19.63</v>
      </c>
      <c r="AJ82" s="73">
        <v>22.33</v>
      </c>
      <c r="AK82" s="37" t="s">
        <v>2836</v>
      </c>
      <c r="AL82" s="52" t="s">
        <v>1686</v>
      </c>
      <c r="AM82" s="37" t="s">
        <v>1687</v>
      </c>
      <c r="AN82" s="70" t="s">
        <v>176</v>
      </c>
    </row>
    <row r="83" spans="1:40" s="27" customFormat="1" ht="343.2" x14ac:dyDescent="0.25">
      <c r="A83" s="37">
        <v>81</v>
      </c>
      <c r="B83" s="38">
        <v>20223141011</v>
      </c>
      <c r="C83" s="38" t="s">
        <v>507</v>
      </c>
      <c r="D83" s="37" t="s">
        <v>1655</v>
      </c>
      <c r="E83" s="39" t="s">
        <v>2837</v>
      </c>
      <c r="F83" s="38">
        <v>13686574302</v>
      </c>
      <c r="G83" s="38" t="s">
        <v>382</v>
      </c>
      <c r="H83" s="38" t="s">
        <v>509</v>
      </c>
      <c r="I83" s="38" t="s">
        <v>45</v>
      </c>
      <c r="J83" s="37">
        <v>3.5</v>
      </c>
      <c r="K83" s="37" t="s">
        <v>2838</v>
      </c>
      <c r="L83" s="37">
        <v>3.5</v>
      </c>
      <c r="M83" s="37" t="s">
        <v>2838</v>
      </c>
      <c r="N83" s="37">
        <v>3.5</v>
      </c>
      <c r="O83" s="37" t="s">
        <v>2838</v>
      </c>
      <c r="P83" s="52">
        <v>18.22</v>
      </c>
      <c r="Q83" s="37" t="s">
        <v>2839</v>
      </c>
      <c r="R83" s="52">
        <v>18.22</v>
      </c>
      <c r="S83" s="37" t="s">
        <v>2839</v>
      </c>
      <c r="T83" s="52">
        <v>18.22</v>
      </c>
      <c r="U83" s="37" t="s">
        <v>2839</v>
      </c>
      <c r="V83" s="37">
        <v>0.2</v>
      </c>
      <c r="W83" s="52" t="s">
        <v>2840</v>
      </c>
      <c r="X83" s="37">
        <v>0.2</v>
      </c>
      <c r="Y83" s="52" t="s">
        <v>2840</v>
      </c>
      <c r="Z83" s="37">
        <v>0.2</v>
      </c>
      <c r="AA83" s="52" t="s">
        <v>2840</v>
      </c>
      <c r="AB83" s="37">
        <v>0.4</v>
      </c>
      <c r="AC83" s="37" t="s">
        <v>2841</v>
      </c>
      <c r="AD83" s="37">
        <v>0.4</v>
      </c>
      <c r="AE83" s="37" t="s">
        <v>2841</v>
      </c>
      <c r="AF83" s="37">
        <v>0.4</v>
      </c>
      <c r="AG83" s="37" t="s">
        <v>2841</v>
      </c>
      <c r="AH83" s="37">
        <v>22.32</v>
      </c>
      <c r="AI83" s="37">
        <v>22.32</v>
      </c>
      <c r="AJ83" s="76">
        <v>22.32</v>
      </c>
      <c r="AK83" s="37"/>
      <c r="AL83" s="52" t="s">
        <v>1664</v>
      </c>
      <c r="AM83" s="37" t="s">
        <v>1665</v>
      </c>
      <c r="AN83" s="70" t="s">
        <v>176</v>
      </c>
    </row>
    <row r="84" spans="1:40" s="27" customFormat="1" ht="358.8" x14ac:dyDescent="0.25">
      <c r="A84" s="37">
        <v>82</v>
      </c>
      <c r="B84" s="37" t="s">
        <v>2842</v>
      </c>
      <c r="C84" s="37" t="s">
        <v>507</v>
      </c>
      <c r="D84" s="37" t="s">
        <v>1643</v>
      </c>
      <c r="E84" s="42" t="s">
        <v>2843</v>
      </c>
      <c r="F84" s="37">
        <v>18219134222</v>
      </c>
      <c r="G84" s="37" t="s">
        <v>128</v>
      </c>
      <c r="H84" s="37" t="s">
        <v>509</v>
      </c>
      <c r="I84" s="37" t="s">
        <v>45</v>
      </c>
      <c r="J84" s="51">
        <v>1.05</v>
      </c>
      <c r="K84" s="52" t="s">
        <v>2844</v>
      </c>
      <c r="L84" s="38">
        <v>1.05</v>
      </c>
      <c r="M84" s="37" t="s">
        <v>2844</v>
      </c>
      <c r="N84" s="37">
        <v>1.05</v>
      </c>
      <c r="O84" s="37" t="s">
        <v>2844</v>
      </c>
      <c r="P84" s="51">
        <v>18.27</v>
      </c>
      <c r="Q84" s="52" t="s">
        <v>2845</v>
      </c>
      <c r="R84" s="37">
        <v>18.27</v>
      </c>
      <c r="S84" s="37" t="s">
        <v>2845</v>
      </c>
      <c r="T84" s="37">
        <v>18.27</v>
      </c>
      <c r="U84" s="37" t="s">
        <v>2845</v>
      </c>
      <c r="V84" s="51">
        <v>2.8</v>
      </c>
      <c r="W84" s="52" t="s">
        <v>2846</v>
      </c>
      <c r="X84" s="38">
        <v>2.8</v>
      </c>
      <c r="Y84" s="37" t="s">
        <v>2846</v>
      </c>
      <c r="Z84" s="37">
        <v>2.8</v>
      </c>
      <c r="AA84" s="37" t="s">
        <v>2846</v>
      </c>
      <c r="AB84" s="51">
        <v>0.2</v>
      </c>
      <c r="AC84" s="51" t="s">
        <v>2847</v>
      </c>
      <c r="AD84" s="38">
        <v>0.2</v>
      </c>
      <c r="AE84" s="38" t="s">
        <v>2847</v>
      </c>
      <c r="AF84" s="38">
        <v>0.2</v>
      </c>
      <c r="AG84" s="38" t="s">
        <v>2847</v>
      </c>
      <c r="AH84" s="74">
        <v>22.32</v>
      </c>
      <c r="AI84" s="78" t="s">
        <v>2848</v>
      </c>
      <c r="AJ84" s="76">
        <f t="shared" ref="AJ84:AJ90" si="4">N84+T84+Z84+AF84</f>
        <v>22.32</v>
      </c>
      <c r="AK84" s="37"/>
      <c r="AL84" s="37" t="s">
        <v>2192</v>
      </c>
      <c r="AM84" s="37" t="s">
        <v>1654</v>
      </c>
      <c r="AN84" s="70" t="s">
        <v>176</v>
      </c>
    </row>
    <row r="85" spans="1:40" s="27" customFormat="1" ht="265.2" x14ac:dyDescent="0.25">
      <c r="A85" s="37">
        <v>83</v>
      </c>
      <c r="B85" s="37" t="s">
        <v>2849</v>
      </c>
      <c r="C85" s="37" t="s">
        <v>566</v>
      </c>
      <c r="D85" s="37" t="s">
        <v>1643</v>
      </c>
      <c r="E85" s="42" t="s">
        <v>2850</v>
      </c>
      <c r="F85" s="37">
        <v>15918470186</v>
      </c>
      <c r="G85" s="37" t="s">
        <v>158</v>
      </c>
      <c r="H85" s="37" t="s">
        <v>509</v>
      </c>
      <c r="I85" s="37" t="s">
        <v>45</v>
      </c>
      <c r="J85" s="51">
        <v>2.4500000000000002</v>
      </c>
      <c r="K85" s="52" t="s">
        <v>2851</v>
      </c>
      <c r="L85" s="38">
        <v>2.4500000000000002</v>
      </c>
      <c r="M85" s="37" t="s">
        <v>2851</v>
      </c>
      <c r="N85" s="37">
        <f>2.45+0.25</f>
        <v>2.7</v>
      </c>
      <c r="O85" s="37" t="s">
        <v>2852</v>
      </c>
      <c r="P85" s="51">
        <v>18.420000000000002</v>
      </c>
      <c r="Q85" s="52" t="s">
        <v>2853</v>
      </c>
      <c r="R85" s="37">
        <v>18.420000000000002</v>
      </c>
      <c r="S85" s="37" t="s">
        <v>2853</v>
      </c>
      <c r="T85" s="37">
        <v>18.420000000000002</v>
      </c>
      <c r="U85" s="37" t="s">
        <v>2853</v>
      </c>
      <c r="V85" s="51">
        <v>0.2</v>
      </c>
      <c r="W85" s="51" t="s">
        <v>1071</v>
      </c>
      <c r="X85" s="37"/>
      <c r="Y85" s="37"/>
      <c r="Z85" s="37">
        <v>0.2</v>
      </c>
      <c r="AA85" s="37" t="s">
        <v>1071</v>
      </c>
      <c r="AB85" s="51">
        <v>0.9</v>
      </c>
      <c r="AC85" s="52" t="s">
        <v>2854</v>
      </c>
      <c r="AD85" s="38">
        <v>0.8</v>
      </c>
      <c r="AE85" s="56" t="s">
        <v>2855</v>
      </c>
      <c r="AF85" s="38">
        <v>0.8</v>
      </c>
      <c r="AG85" s="56" t="s">
        <v>2855</v>
      </c>
      <c r="AH85" s="74">
        <v>21.97</v>
      </c>
      <c r="AI85" s="38"/>
      <c r="AJ85" s="76">
        <f t="shared" si="4"/>
        <v>22.12</v>
      </c>
      <c r="AK85" s="37"/>
      <c r="AL85" s="37" t="s">
        <v>2192</v>
      </c>
      <c r="AM85" s="37" t="s">
        <v>1654</v>
      </c>
      <c r="AN85" s="70" t="s">
        <v>176</v>
      </c>
    </row>
    <row r="86" spans="1:40" s="27" customFormat="1" ht="409.6" x14ac:dyDescent="0.25">
      <c r="A86" s="37">
        <v>84</v>
      </c>
      <c r="B86" s="40">
        <v>20223185069</v>
      </c>
      <c r="C86" s="40" t="s">
        <v>566</v>
      </c>
      <c r="D86" s="40" t="s">
        <v>1666</v>
      </c>
      <c r="E86" s="41" t="s">
        <v>2856</v>
      </c>
      <c r="F86" s="40">
        <v>15070740496</v>
      </c>
      <c r="G86" s="40" t="s">
        <v>271</v>
      </c>
      <c r="H86" s="40" t="s">
        <v>509</v>
      </c>
      <c r="I86" s="40" t="s">
        <v>45</v>
      </c>
      <c r="J86" s="40">
        <v>2.25</v>
      </c>
      <c r="K86" s="40" t="s">
        <v>2857</v>
      </c>
      <c r="L86" s="37">
        <v>1.25</v>
      </c>
      <c r="M86" s="37" t="s">
        <v>2858</v>
      </c>
      <c r="N86" s="40">
        <v>1.45</v>
      </c>
      <c r="O86" s="40" t="s">
        <v>2859</v>
      </c>
      <c r="P86" s="50">
        <v>18.260000000000002</v>
      </c>
      <c r="Q86" s="40" t="s">
        <v>2860</v>
      </c>
      <c r="R86" s="37">
        <v>18.260000000000002</v>
      </c>
      <c r="S86" s="40" t="s">
        <v>2860</v>
      </c>
      <c r="T86" s="50">
        <v>18.260000000000002</v>
      </c>
      <c r="U86" s="40" t="s">
        <v>2860</v>
      </c>
      <c r="V86" s="40">
        <v>0.2</v>
      </c>
      <c r="W86" s="40" t="s">
        <v>2861</v>
      </c>
      <c r="X86" s="37">
        <v>0.2</v>
      </c>
      <c r="Y86" s="38" t="s">
        <v>2858</v>
      </c>
      <c r="Z86" s="37">
        <v>0.6</v>
      </c>
      <c r="AA86" s="37" t="s">
        <v>2862</v>
      </c>
      <c r="AB86" s="37"/>
      <c r="AC86" s="37"/>
      <c r="AD86" s="40">
        <v>1.8</v>
      </c>
      <c r="AE86" s="40"/>
      <c r="AF86" s="56">
        <v>1.8</v>
      </c>
      <c r="AG86" s="56" t="s">
        <v>2863</v>
      </c>
      <c r="AH86" s="56"/>
      <c r="AI86" s="72">
        <v>22.51</v>
      </c>
      <c r="AJ86" s="73">
        <f>AF86+Z86+T86+N86</f>
        <v>22.11</v>
      </c>
      <c r="AK86" s="37" t="s">
        <v>2864</v>
      </c>
      <c r="AL86" s="37" t="s">
        <v>1676</v>
      </c>
      <c r="AM86" s="37" t="s">
        <v>1677</v>
      </c>
      <c r="AN86" s="70" t="s">
        <v>176</v>
      </c>
    </row>
    <row r="87" spans="1:40" s="27" customFormat="1" ht="187.2" x14ac:dyDescent="0.25">
      <c r="A87" s="37">
        <v>85</v>
      </c>
      <c r="B87" s="37" t="s">
        <v>2865</v>
      </c>
      <c r="C87" s="37" t="s">
        <v>566</v>
      </c>
      <c r="D87" s="37" t="s">
        <v>1689</v>
      </c>
      <c r="E87" s="42" t="s">
        <v>2866</v>
      </c>
      <c r="F87" s="37" t="s">
        <v>2867</v>
      </c>
      <c r="G87" s="37" t="s">
        <v>667</v>
      </c>
      <c r="H87" s="37" t="s">
        <v>509</v>
      </c>
      <c r="I87" s="37" t="s">
        <v>45</v>
      </c>
      <c r="J87" s="37">
        <v>1</v>
      </c>
      <c r="K87" s="37" t="s">
        <v>2868</v>
      </c>
      <c r="L87" s="38">
        <v>1</v>
      </c>
      <c r="M87" s="37" t="s">
        <v>2868</v>
      </c>
      <c r="N87" s="37">
        <v>1</v>
      </c>
      <c r="O87" s="37" t="s">
        <v>2868</v>
      </c>
      <c r="P87" s="37">
        <v>18.18</v>
      </c>
      <c r="Q87" s="37" t="s">
        <v>2869</v>
      </c>
      <c r="R87" s="38">
        <v>18.18</v>
      </c>
      <c r="S87" s="37" t="s">
        <v>2869</v>
      </c>
      <c r="T87" s="37">
        <v>18.18</v>
      </c>
      <c r="U87" s="37" t="s">
        <v>2869</v>
      </c>
      <c r="V87" s="37">
        <v>0.6</v>
      </c>
      <c r="W87" s="37" t="s">
        <v>2870</v>
      </c>
      <c r="X87" s="38">
        <v>0.6</v>
      </c>
      <c r="Y87" s="37" t="s">
        <v>2870</v>
      </c>
      <c r="Z87" s="37">
        <v>0.6</v>
      </c>
      <c r="AA87" s="37" t="s">
        <v>2870</v>
      </c>
      <c r="AB87" s="37">
        <v>2.2999999999999998</v>
      </c>
      <c r="AC87" s="37" t="s">
        <v>2871</v>
      </c>
      <c r="AD87" s="38">
        <v>2.2999999999999998</v>
      </c>
      <c r="AE87" s="37" t="s">
        <v>2872</v>
      </c>
      <c r="AF87" s="56">
        <v>2.2999999999999998</v>
      </c>
      <c r="AG87" s="37" t="s">
        <v>2871</v>
      </c>
      <c r="AH87" s="37">
        <v>22.08</v>
      </c>
      <c r="AI87" s="56">
        <v>21.88</v>
      </c>
      <c r="AJ87" s="73">
        <f>SUM(N87,T87,Z87,AF87)</f>
        <v>22.080000000000002</v>
      </c>
      <c r="AK87" s="37"/>
      <c r="AL87" s="52" t="s">
        <v>2269</v>
      </c>
      <c r="AM87" s="37" t="s">
        <v>1700</v>
      </c>
      <c r="AN87" s="70" t="s">
        <v>176</v>
      </c>
    </row>
    <row r="88" spans="1:40" s="27" customFormat="1" ht="93.6" x14ac:dyDescent="0.25">
      <c r="A88" s="37">
        <v>86</v>
      </c>
      <c r="B88" s="37">
        <v>20223185074</v>
      </c>
      <c r="C88" s="37" t="s">
        <v>566</v>
      </c>
      <c r="D88" s="37" t="s">
        <v>1730</v>
      </c>
      <c r="E88" s="42" t="s">
        <v>2873</v>
      </c>
      <c r="F88" s="37">
        <v>15112105074</v>
      </c>
      <c r="G88" s="37" t="s">
        <v>2776</v>
      </c>
      <c r="H88" s="37" t="s">
        <v>509</v>
      </c>
      <c r="I88" s="37" t="s">
        <v>45</v>
      </c>
      <c r="J88" s="86">
        <v>3.05</v>
      </c>
      <c r="K88" s="37" t="s">
        <v>2874</v>
      </c>
      <c r="L88" s="40">
        <v>3.05</v>
      </c>
      <c r="M88" s="37"/>
      <c r="N88" s="37">
        <v>2.65</v>
      </c>
      <c r="O88" s="37" t="s">
        <v>2875</v>
      </c>
      <c r="P88" s="37">
        <v>18.170000000000002</v>
      </c>
      <c r="Q88" s="52" t="s">
        <v>2876</v>
      </c>
      <c r="R88" s="37">
        <v>18.170000000000002</v>
      </c>
      <c r="S88" s="37"/>
      <c r="T88" s="37">
        <v>18.170000000000002</v>
      </c>
      <c r="U88" s="52" t="s">
        <v>2876</v>
      </c>
      <c r="V88" s="86">
        <v>0.2</v>
      </c>
      <c r="W88" s="52" t="s">
        <v>1492</v>
      </c>
      <c r="X88" s="52">
        <v>0.2</v>
      </c>
      <c r="Y88" s="37"/>
      <c r="Z88" s="37">
        <v>0.6</v>
      </c>
      <c r="AA88" s="52" t="s">
        <v>2877</v>
      </c>
      <c r="AB88" s="86">
        <v>0.6</v>
      </c>
      <c r="AC88" s="52" t="s">
        <v>2878</v>
      </c>
      <c r="AD88" s="86">
        <v>0.6</v>
      </c>
      <c r="AE88" s="37"/>
      <c r="AF88" s="40">
        <v>0.6</v>
      </c>
      <c r="AG88" s="52" t="s">
        <v>2878</v>
      </c>
      <c r="AH88" s="86">
        <v>22.02</v>
      </c>
      <c r="AI88" s="86">
        <v>22.02</v>
      </c>
      <c r="AJ88" s="73">
        <v>22.02</v>
      </c>
      <c r="AK88" s="37"/>
      <c r="AL88" s="37" t="s">
        <v>2182</v>
      </c>
      <c r="AM88" s="37" t="s">
        <v>1676</v>
      </c>
      <c r="AN88" s="70" t="s">
        <v>176</v>
      </c>
    </row>
    <row r="89" spans="1:40" s="27" customFormat="1" ht="249.6" x14ac:dyDescent="0.25">
      <c r="A89" s="37">
        <v>87</v>
      </c>
      <c r="B89" s="37" t="s">
        <v>2879</v>
      </c>
      <c r="C89" s="37" t="s">
        <v>566</v>
      </c>
      <c r="D89" s="37" t="s">
        <v>1643</v>
      </c>
      <c r="E89" s="42" t="s">
        <v>2880</v>
      </c>
      <c r="F89" s="37">
        <v>19927535241</v>
      </c>
      <c r="G89" s="37" t="s">
        <v>473</v>
      </c>
      <c r="H89" s="37" t="s">
        <v>509</v>
      </c>
      <c r="I89" s="37" t="s">
        <v>45</v>
      </c>
      <c r="J89" s="51">
        <v>1.7</v>
      </c>
      <c r="K89" s="52" t="s">
        <v>2881</v>
      </c>
      <c r="L89" s="38">
        <v>1.7</v>
      </c>
      <c r="M89" s="37" t="s">
        <v>2881</v>
      </c>
      <c r="N89" s="37">
        <v>1.9</v>
      </c>
      <c r="O89" s="37" t="s">
        <v>2882</v>
      </c>
      <c r="P89" s="51">
        <v>18.440000000000001</v>
      </c>
      <c r="Q89" s="52" t="s">
        <v>2883</v>
      </c>
      <c r="R89" s="37">
        <v>18.440000000000001</v>
      </c>
      <c r="S89" s="37" t="s">
        <v>2883</v>
      </c>
      <c r="T89" s="37">
        <v>18.440000000000001</v>
      </c>
      <c r="U89" s="37" t="s">
        <v>2883</v>
      </c>
      <c r="V89" s="51">
        <v>0.6</v>
      </c>
      <c r="W89" s="52" t="s">
        <v>2884</v>
      </c>
      <c r="X89" s="38">
        <v>0.6</v>
      </c>
      <c r="Y89" s="37" t="s">
        <v>2884</v>
      </c>
      <c r="Z89" s="37">
        <v>0.6</v>
      </c>
      <c r="AA89" s="37" t="s">
        <v>2884</v>
      </c>
      <c r="AB89" s="51">
        <v>1.4</v>
      </c>
      <c r="AC89" s="52" t="s">
        <v>2885</v>
      </c>
      <c r="AD89" s="38">
        <v>1</v>
      </c>
      <c r="AE89" s="37" t="s">
        <v>2886</v>
      </c>
      <c r="AF89" s="38">
        <v>1</v>
      </c>
      <c r="AG89" s="37" t="s">
        <v>2886</v>
      </c>
      <c r="AH89" s="74">
        <v>22.14</v>
      </c>
      <c r="AI89" s="78" t="s">
        <v>2887</v>
      </c>
      <c r="AJ89" s="76">
        <f t="shared" si="4"/>
        <v>21.94</v>
      </c>
      <c r="AK89" s="37"/>
      <c r="AL89" s="37" t="s">
        <v>2192</v>
      </c>
      <c r="AM89" s="37" t="s">
        <v>1654</v>
      </c>
      <c r="AN89" s="70" t="s">
        <v>176</v>
      </c>
    </row>
    <row r="90" spans="1:40" s="27" customFormat="1" ht="265.2" x14ac:dyDescent="0.25">
      <c r="A90" s="37">
        <v>88</v>
      </c>
      <c r="B90" s="37" t="s">
        <v>2888</v>
      </c>
      <c r="C90" s="37" t="s">
        <v>566</v>
      </c>
      <c r="D90" s="37" t="s">
        <v>1643</v>
      </c>
      <c r="E90" s="42" t="s">
        <v>2889</v>
      </c>
      <c r="F90" s="37">
        <v>15362926951</v>
      </c>
      <c r="G90" s="37" t="s">
        <v>158</v>
      </c>
      <c r="H90" s="37" t="s">
        <v>509</v>
      </c>
      <c r="I90" s="37" t="s">
        <v>45</v>
      </c>
      <c r="J90" s="51">
        <v>1.45</v>
      </c>
      <c r="K90" s="52" t="s">
        <v>2890</v>
      </c>
      <c r="L90" s="79" t="s">
        <v>2891</v>
      </c>
      <c r="M90" s="37" t="s">
        <v>2892</v>
      </c>
      <c r="N90" s="40">
        <v>1.25</v>
      </c>
      <c r="O90" s="37" t="s">
        <v>2892</v>
      </c>
      <c r="P90" s="51">
        <v>18.29</v>
      </c>
      <c r="Q90" s="52" t="s">
        <v>2893</v>
      </c>
      <c r="R90" s="37">
        <v>18.29</v>
      </c>
      <c r="S90" s="37" t="s">
        <v>2893</v>
      </c>
      <c r="T90" s="37">
        <v>18.29</v>
      </c>
      <c r="U90" s="37" t="s">
        <v>2893</v>
      </c>
      <c r="V90" s="51">
        <v>1.7</v>
      </c>
      <c r="W90" s="52" t="s">
        <v>2894</v>
      </c>
      <c r="X90" s="38" t="s">
        <v>2895</v>
      </c>
      <c r="Y90" s="37" t="s">
        <v>2896</v>
      </c>
      <c r="Z90" s="37">
        <v>1.4</v>
      </c>
      <c r="AA90" s="37" t="s">
        <v>2896</v>
      </c>
      <c r="AB90" s="51">
        <v>0.8</v>
      </c>
      <c r="AC90" s="52" t="s">
        <v>2897</v>
      </c>
      <c r="AD90" s="38">
        <v>1</v>
      </c>
      <c r="AE90" s="37" t="s">
        <v>2898</v>
      </c>
      <c r="AF90" s="38">
        <v>1</v>
      </c>
      <c r="AG90" s="37" t="s">
        <v>2898</v>
      </c>
      <c r="AH90" s="51">
        <v>22.24</v>
      </c>
      <c r="AI90" s="78" t="s">
        <v>2899</v>
      </c>
      <c r="AJ90" s="76">
        <f t="shared" si="4"/>
        <v>21.939999999999998</v>
      </c>
      <c r="AK90" s="37"/>
      <c r="AL90" s="37" t="s">
        <v>2192</v>
      </c>
      <c r="AM90" s="37" t="s">
        <v>1654</v>
      </c>
      <c r="AN90" s="70" t="s">
        <v>176</v>
      </c>
    </row>
    <row r="91" spans="1:40" s="27" customFormat="1" ht="409.6" x14ac:dyDescent="0.25">
      <c r="A91" s="37">
        <v>89</v>
      </c>
      <c r="B91" s="52">
        <v>20223185032</v>
      </c>
      <c r="C91" s="52" t="s">
        <v>566</v>
      </c>
      <c r="D91" s="38" t="s">
        <v>1759</v>
      </c>
      <c r="E91" s="80" t="s">
        <v>2900</v>
      </c>
      <c r="F91" s="52">
        <v>18438271172</v>
      </c>
      <c r="G91" s="52" t="s">
        <v>64</v>
      </c>
      <c r="H91" s="52"/>
      <c r="I91" s="52"/>
      <c r="J91" s="52">
        <v>1.35</v>
      </c>
      <c r="K91" s="52" t="s">
        <v>2901</v>
      </c>
      <c r="L91" s="52">
        <v>1.35</v>
      </c>
      <c r="M91" s="52" t="s">
        <v>2902</v>
      </c>
      <c r="N91" s="52">
        <v>0.8</v>
      </c>
      <c r="O91" s="52" t="s">
        <v>2903</v>
      </c>
      <c r="P91" s="52">
        <v>18.16</v>
      </c>
      <c r="Q91" s="52" t="s">
        <v>2904</v>
      </c>
      <c r="R91" s="52">
        <v>18.16</v>
      </c>
      <c r="S91" s="52" t="s">
        <v>2904</v>
      </c>
      <c r="T91" s="52">
        <v>18.16</v>
      </c>
      <c r="U91" s="52" t="s">
        <v>2904</v>
      </c>
      <c r="V91" s="52">
        <v>0.8</v>
      </c>
      <c r="W91" s="52" t="s">
        <v>2905</v>
      </c>
      <c r="X91" s="52">
        <v>0.8</v>
      </c>
      <c r="Y91" s="52" t="s">
        <v>2905</v>
      </c>
      <c r="Z91" s="52">
        <v>0.8</v>
      </c>
      <c r="AA91" s="52" t="s">
        <v>2905</v>
      </c>
      <c r="AB91" s="52">
        <v>1.6</v>
      </c>
      <c r="AC91" s="52" t="s">
        <v>2906</v>
      </c>
      <c r="AD91" s="52">
        <v>1.6</v>
      </c>
      <c r="AE91" s="52" t="s">
        <v>2906</v>
      </c>
      <c r="AF91" s="52">
        <v>1.6</v>
      </c>
      <c r="AG91" s="52" t="s">
        <v>2906</v>
      </c>
      <c r="AH91" s="52">
        <v>21.91</v>
      </c>
      <c r="AI91" s="52">
        <v>21.91</v>
      </c>
      <c r="AJ91" s="71">
        <v>21.91</v>
      </c>
      <c r="AK91" s="52" t="s">
        <v>2907</v>
      </c>
      <c r="AL91" s="52" t="s">
        <v>1771</v>
      </c>
      <c r="AM91" s="52" t="s">
        <v>1772</v>
      </c>
      <c r="AN91" s="70" t="s">
        <v>176</v>
      </c>
    </row>
    <row r="92" spans="1:40" s="27" customFormat="1" ht="124.8" x14ac:dyDescent="0.25">
      <c r="A92" s="37">
        <v>90</v>
      </c>
      <c r="B92" s="37">
        <v>20223185054</v>
      </c>
      <c r="C92" s="37" t="s">
        <v>566</v>
      </c>
      <c r="D92" s="37" t="s">
        <v>1678</v>
      </c>
      <c r="E92" s="42" t="s">
        <v>2908</v>
      </c>
      <c r="F92" s="37">
        <v>15089400567</v>
      </c>
      <c r="G92" s="37" t="s">
        <v>478</v>
      </c>
      <c r="H92" s="37" t="s">
        <v>509</v>
      </c>
      <c r="I92" s="37" t="s">
        <v>45</v>
      </c>
      <c r="J92" s="37" t="s">
        <v>2909</v>
      </c>
      <c r="K92" s="37" t="s">
        <v>2910</v>
      </c>
      <c r="L92" s="37" t="s">
        <v>2909</v>
      </c>
      <c r="M92" s="37" t="s">
        <v>2910</v>
      </c>
      <c r="N92" s="37">
        <v>0.85</v>
      </c>
      <c r="O92" s="37" t="s">
        <v>2911</v>
      </c>
      <c r="P92" s="37" t="s">
        <v>2912</v>
      </c>
      <c r="Q92" s="37"/>
      <c r="R92" s="37" t="s">
        <v>2912</v>
      </c>
      <c r="S92" s="37"/>
      <c r="T92" s="37">
        <v>18.75</v>
      </c>
      <c r="U92" s="37"/>
      <c r="V92" s="37">
        <v>0.2</v>
      </c>
      <c r="W92" s="37" t="s">
        <v>2913</v>
      </c>
      <c r="X92" s="37">
        <v>0.2</v>
      </c>
      <c r="Y92" s="37" t="s">
        <v>2913</v>
      </c>
      <c r="Z92" s="37">
        <v>0.4</v>
      </c>
      <c r="AA92" s="37" t="s">
        <v>2913</v>
      </c>
      <c r="AB92" s="37">
        <v>1.9</v>
      </c>
      <c r="AC92" s="37" t="s">
        <v>2914</v>
      </c>
      <c r="AD92" s="37">
        <v>1.9</v>
      </c>
      <c r="AE92" s="37" t="s">
        <v>2914</v>
      </c>
      <c r="AF92" s="37">
        <v>1.9</v>
      </c>
      <c r="AG92" s="37" t="s">
        <v>2915</v>
      </c>
      <c r="AH92" s="37">
        <v>22.2</v>
      </c>
      <c r="AI92" s="37">
        <v>21.9</v>
      </c>
      <c r="AJ92" s="73">
        <v>21.9</v>
      </c>
      <c r="AK92" s="37" t="s">
        <v>2916</v>
      </c>
      <c r="AL92" s="52" t="s">
        <v>1686</v>
      </c>
      <c r="AM92" s="37" t="s">
        <v>1687</v>
      </c>
      <c r="AN92" s="70" t="s">
        <v>176</v>
      </c>
    </row>
    <row r="93" spans="1:40" s="27" customFormat="1" ht="409.6" x14ac:dyDescent="0.25">
      <c r="A93" s="37">
        <v>91</v>
      </c>
      <c r="B93" s="37" t="s">
        <v>2917</v>
      </c>
      <c r="C93" s="37" t="s">
        <v>507</v>
      </c>
      <c r="D93" s="37" t="s">
        <v>1689</v>
      </c>
      <c r="E93" s="42" t="s">
        <v>2918</v>
      </c>
      <c r="F93" s="37" t="s">
        <v>2919</v>
      </c>
      <c r="G93" s="37" t="s">
        <v>112</v>
      </c>
      <c r="H93" s="37" t="s">
        <v>509</v>
      </c>
      <c r="I93" s="37" t="s">
        <v>45</v>
      </c>
      <c r="J93" s="37">
        <v>1.25</v>
      </c>
      <c r="K93" s="37" t="s">
        <v>2920</v>
      </c>
      <c r="L93" s="38">
        <v>1.25</v>
      </c>
      <c r="M93" s="37" t="s">
        <v>2920</v>
      </c>
      <c r="N93" s="37">
        <v>1.25</v>
      </c>
      <c r="O93" s="37" t="s">
        <v>2920</v>
      </c>
      <c r="P93" s="37">
        <v>17.899999999999999</v>
      </c>
      <c r="Q93" s="37" t="s">
        <v>2921</v>
      </c>
      <c r="R93" s="38">
        <v>17.899999999999999</v>
      </c>
      <c r="S93" s="37" t="s">
        <v>2921</v>
      </c>
      <c r="T93" s="37">
        <v>17.899999999999999</v>
      </c>
      <c r="U93" s="37" t="s">
        <v>2921</v>
      </c>
      <c r="V93" s="37">
        <v>0.8</v>
      </c>
      <c r="W93" s="37" t="s">
        <v>2922</v>
      </c>
      <c r="X93" s="38">
        <v>0.8</v>
      </c>
      <c r="Y93" s="37" t="s">
        <v>2922</v>
      </c>
      <c r="Z93" s="37">
        <v>0.8</v>
      </c>
      <c r="AA93" s="37" t="s">
        <v>2922</v>
      </c>
      <c r="AB93" s="37">
        <v>2.2000000000000002</v>
      </c>
      <c r="AC93" s="37" t="s">
        <v>2923</v>
      </c>
      <c r="AD93" s="38">
        <v>2.2000000000000002</v>
      </c>
      <c r="AE93" s="37" t="s">
        <v>2924</v>
      </c>
      <c r="AF93" s="56">
        <v>1.9</v>
      </c>
      <c r="AG93" s="37" t="s">
        <v>2925</v>
      </c>
      <c r="AH93" s="37">
        <v>22.15</v>
      </c>
      <c r="AI93" s="56">
        <v>22.05</v>
      </c>
      <c r="AJ93" s="73">
        <f>SUM(N93,T93,Z93,AF93)</f>
        <v>21.849999999999998</v>
      </c>
      <c r="AK93" s="37"/>
      <c r="AL93" s="52" t="s">
        <v>2269</v>
      </c>
      <c r="AM93" s="37" t="s">
        <v>1700</v>
      </c>
      <c r="AN93" s="70" t="s">
        <v>176</v>
      </c>
    </row>
    <row r="94" spans="1:40" s="27" customFormat="1" ht="409.6" x14ac:dyDescent="0.25">
      <c r="A94" s="37">
        <v>92</v>
      </c>
      <c r="B94" s="40">
        <v>20223185006</v>
      </c>
      <c r="C94" s="40" t="s">
        <v>566</v>
      </c>
      <c r="D94" s="40" t="s">
        <v>1666</v>
      </c>
      <c r="E94" s="41" t="s">
        <v>2926</v>
      </c>
      <c r="F94" s="40">
        <v>13612289723</v>
      </c>
      <c r="G94" s="40" t="s">
        <v>90</v>
      </c>
      <c r="H94" s="40" t="s">
        <v>509</v>
      </c>
      <c r="I94" s="40" t="s">
        <v>45</v>
      </c>
      <c r="J94" s="40">
        <v>1.45</v>
      </c>
      <c r="K94" s="40" t="s">
        <v>2927</v>
      </c>
      <c r="L94" s="37">
        <v>1.25</v>
      </c>
      <c r="M94" s="37" t="s">
        <v>2928</v>
      </c>
      <c r="N94" s="40">
        <v>1.25</v>
      </c>
      <c r="O94" s="40" t="s">
        <v>2929</v>
      </c>
      <c r="P94" s="50">
        <v>18.329999999999998</v>
      </c>
      <c r="Q94" s="40" t="s">
        <v>2930</v>
      </c>
      <c r="R94" s="37">
        <v>18.329999999999998</v>
      </c>
      <c r="S94" s="38" t="s">
        <v>2928</v>
      </c>
      <c r="T94" s="50">
        <v>18.329999999999998</v>
      </c>
      <c r="U94" s="40" t="s">
        <v>2930</v>
      </c>
      <c r="V94" s="40">
        <v>1.2</v>
      </c>
      <c r="W94" s="40" t="s">
        <v>2931</v>
      </c>
      <c r="X94" s="37">
        <v>1</v>
      </c>
      <c r="Y94" s="38" t="s">
        <v>2928</v>
      </c>
      <c r="Z94" s="37">
        <v>1</v>
      </c>
      <c r="AA94" s="37" t="s">
        <v>2932</v>
      </c>
      <c r="AB94" s="37"/>
      <c r="AC94" s="37"/>
      <c r="AD94" s="40">
        <v>1.25</v>
      </c>
      <c r="AE94" s="40" t="s">
        <v>2933</v>
      </c>
      <c r="AF94" s="40">
        <v>1.25</v>
      </c>
      <c r="AG94" s="40" t="s">
        <v>2933</v>
      </c>
      <c r="AH94" s="40"/>
      <c r="AI94" s="72">
        <v>22.23</v>
      </c>
      <c r="AJ94" s="73">
        <f>AF94+Z94+T94+N94</f>
        <v>21.83</v>
      </c>
      <c r="AK94" s="37" t="s">
        <v>2934</v>
      </c>
      <c r="AL94" s="37" t="s">
        <v>1676</v>
      </c>
      <c r="AM94" s="37" t="s">
        <v>1677</v>
      </c>
      <c r="AN94" s="70" t="s">
        <v>176</v>
      </c>
    </row>
    <row r="95" spans="1:40" s="27" customFormat="1" ht="296.39999999999998" x14ac:dyDescent="0.25">
      <c r="A95" s="37">
        <v>93</v>
      </c>
      <c r="B95" s="37">
        <v>20223141001</v>
      </c>
      <c r="C95" s="37" t="s">
        <v>507</v>
      </c>
      <c r="D95" s="37" t="s">
        <v>1655</v>
      </c>
      <c r="E95" s="42" t="s">
        <v>2935</v>
      </c>
      <c r="F95" s="37">
        <v>13670193110</v>
      </c>
      <c r="G95" s="37" t="s">
        <v>144</v>
      </c>
      <c r="H95" s="37" t="s">
        <v>509</v>
      </c>
      <c r="I95" s="37" t="s">
        <v>45</v>
      </c>
      <c r="J95" s="37">
        <v>2.95</v>
      </c>
      <c r="K95" s="37" t="s">
        <v>2936</v>
      </c>
      <c r="L95" s="37">
        <v>2.65</v>
      </c>
      <c r="M95" s="37" t="s">
        <v>2937</v>
      </c>
      <c r="N95" s="37">
        <v>2.65</v>
      </c>
      <c r="O95" s="37" t="s">
        <v>2937</v>
      </c>
      <c r="P95" s="37">
        <v>18.04</v>
      </c>
      <c r="Q95" s="37" t="s">
        <v>2938</v>
      </c>
      <c r="R95" s="37">
        <v>18.04</v>
      </c>
      <c r="S95" s="37" t="s">
        <v>2938</v>
      </c>
      <c r="T95" s="37">
        <v>18.04</v>
      </c>
      <c r="U95" s="37" t="s">
        <v>2938</v>
      </c>
      <c r="V95" s="37">
        <v>0.7</v>
      </c>
      <c r="W95" s="37" t="s">
        <v>2939</v>
      </c>
      <c r="X95" s="37">
        <v>0.7</v>
      </c>
      <c r="Y95" s="37" t="s">
        <v>2939</v>
      </c>
      <c r="Z95" s="37">
        <v>0.7</v>
      </c>
      <c r="AA95" s="37" t="s">
        <v>2939</v>
      </c>
      <c r="AB95" s="37">
        <v>0.4</v>
      </c>
      <c r="AC95" s="37" t="s">
        <v>2940</v>
      </c>
      <c r="AD95" s="37">
        <v>0.4</v>
      </c>
      <c r="AE95" s="37" t="s">
        <v>2940</v>
      </c>
      <c r="AF95" s="37">
        <v>0.4</v>
      </c>
      <c r="AG95" s="37" t="s">
        <v>2940</v>
      </c>
      <c r="AH95" s="37">
        <v>22.09</v>
      </c>
      <c r="AI95" s="37">
        <v>21.79</v>
      </c>
      <c r="AJ95" s="73">
        <v>21.79</v>
      </c>
      <c r="AK95" s="37"/>
      <c r="AL95" s="52" t="s">
        <v>1664</v>
      </c>
      <c r="AM95" s="37" t="s">
        <v>1665</v>
      </c>
      <c r="AN95" s="70" t="s">
        <v>176</v>
      </c>
    </row>
    <row r="96" spans="1:40" s="26" customFormat="1" ht="280.8" x14ac:dyDescent="0.25">
      <c r="A96" s="37">
        <v>94</v>
      </c>
      <c r="B96" s="40">
        <v>20223185039</v>
      </c>
      <c r="C96" s="40" t="s">
        <v>566</v>
      </c>
      <c r="D96" s="40" t="s">
        <v>1666</v>
      </c>
      <c r="E96" s="41" t="s">
        <v>2941</v>
      </c>
      <c r="F96" s="40">
        <v>13148705439</v>
      </c>
      <c r="G96" s="40" t="s">
        <v>529</v>
      </c>
      <c r="H96" s="40" t="s">
        <v>509</v>
      </c>
      <c r="I96" s="40" t="s">
        <v>45</v>
      </c>
      <c r="J96" s="40">
        <v>1.55</v>
      </c>
      <c r="K96" s="52" t="s">
        <v>2942</v>
      </c>
      <c r="L96" s="37">
        <v>1.35</v>
      </c>
      <c r="M96" s="37" t="s">
        <v>2943</v>
      </c>
      <c r="N96" s="40">
        <v>1.05</v>
      </c>
      <c r="O96" s="52" t="s">
        <v>2944</v>
      </c>
      <c r="P96" s="50">
        <v>17.91</v>
      </c>
      <c r="Q96" s="40" t="s">
        <v>2945</v>
      </c>
      <c r="R96" s="37">
        <v>17.91</v>
      </c>
      <c r="S96" s="38" t="s">
        <v>2943</v>
      </c>
      <c r="T96" s="50">
        <v>17.91</v>
      </c>
      <c r="U96" s="40" t="s">
        <v>2945</v>
      </c>
      <c r="V96" s="40">
        <v>1</v>
      </c>
      <c r="W96" s="40" t="s">
        <v>2946</v>
      </c>
      <c r="X96" s="37">
        <v>1</v>
      </c>
      <c r="Y96" s="38" t="s">
        <v>2943</v>
      </c>
      <c r="Z96" s="37">
        <v>1.2</v>
      </c>
      <c r="AA96" s="37" t="s">
        <v>2947</v>
      </c>
      <c r="AB96" s="37"/>
      <c r="AC96" s="37"/>
      <c r="AD96" s="40">
        <v>2.5</v>
      </c>
      <c r="AE96" s="40" t="s">
        <v>2948</v>
      </c>
      <c r="AF96" s="56">
        <v>1.6</v>
      </c>
      <c r="AG96" s="40" t="s">
        <v>2949</v>
      </c>
      <c r="AH96" s="40"/>
      <c r="AI96" s="72">
        <v>22.96</v>
      </c>
      <c r="AJ96" s="73">
        <f>AF96+Z96+T96+N96</f>
        <v>21.76</v>
      </c>
      <c r="AK96" s="37" t="s">
        <v>2950</v>
      </c>
      <c r="AL96" s="37" t="s">
        <v>1676</v>
      </c>
      <c r="AM96" s="37" t="s">
        <v>1677</v>
      </c>
      <c r="AN96" s="70" t="s">
        <v>176</v>
      </c>
    </row>
    <row r="97" spans="1:40" s="26" customFormat="1" ht="296.39999999999998" x14ac:dyDescent="0.25">
      <c r="A97" s="37">
        <v>95</v>
      </c>
      <c r="B97" s="37" t="s">
        <v>2951</v>
      </c>
      <c r="C97" s="37" t="s">
        <v>566</v>
      </c>
      <c r="D97" s="37" t="s">
        <v>1689</v>
      </c>
      <c r="E97" s="42" t="s">
        <v>2952</v>
      </c>
      <c r="F97" s="37" t="s">
        <v>2953</v>
      </c>
      <c r="G97" s="37" t="s">
        <v>667</v>
      </c>
      <c r="H97" s="37" t="s">
        <v>509</v>
      </c>
      <c r="I97" s="37" t="s">
        <v>45</v>
      </c>
      <c r="J97" s="37">
        <v>2.15</v>
      </c>
      <c r="K97" s="37" t="s">
        <v>2954</v>
      </c>
      <c r="L97" s="38">
        <v>2.15</v>
      </c>
      <c r="M97" s="37" t="s">
        <v>2955</v>
      </c>
      <c r="N97" s="37">
        <v>1.45</v>
      </c>
      <c r="O97" s="37" t="s">
        <v>2956</v>
      </c>
      <c r="P97" s="37">
        <v>18.64</v>
      </c>
      <c r="Q97" s="37" t="s">
        <v>2957</v>
      </c>
      <c r="R97" s="38">
        <v>18.64</v>
      </c>
      <c r="S97" s="37" t="s">
        <v>2957</v>
      </c>
      <c r="T97" s="37">
        <v>18.64</v>
      </c>
      <c r="U97" s="37" t="s">
        <v>2957</v>
      </c>
      <c r="V97" s="37">
        <v>0.2</v>
      </c>
      <c r="W97" s="37" t="s">
        <v>1492</v>
      </c>
      <c r="X97" s="38">
        <v>0.2</v>
      </c>
      <c r="Y97" s="37" t="s">
        <v>1492</v>
      </c>
      <c r="Z97" s="37">
        <v>0.6</v>
      </c>
      <c r="AA97" s="37" t="s">
        <v>2958</v>
      </c>
      <c r="AB97" s="37">
        <v>1.5</v>
      </c>
      <c r="AC97" s="37" t="s">
        <v>2959</v>
      </c>
      <c r="AD97" s="38">
        <v>1.5</v>
      </c>
      <c r="AE97" s="37" t="s">
        <v>2960</v>
      </c>
      <c r="AF97" s="56">
        <v>1</v>
      </c>
      <c r="AG97" s="37" t="s">
        <v>2961</v>
      </c>
      <c r="AH97" s="37">
        <v>22.49</v>
      </c>
      <c r="AI97" s="56" t="s">
        <v>2962</v>
      </c>
      <c r="AJ97" s="73">
        <f>SUM(N97,T97,Z97,AF97)</f>
        <v>21.69</v>
      </c>
      <c r="AK97" s="37"/>
      <c r="AL97" s="52" t="s">
        <v>2269</v>
      </c>
      <c r="AM97" s="37" t="s">
        <v>1700</v>
      </c>
      <c r="AN97" s="70" t="s">
        <v>176</v>
      </c>
    </row>
    <row r="98" spans="1:40" s="26" customFormat="1" ht="218.4" x14ac:dyDescent="0.25">
      <c r="A98" s="37">
        <v>96</v>
      </c>
      <c r="B98" s="38">
        <v>20223185076</v>
      </c>
      <c r="C98" s="38" t="s">
        <v>566</v>
      </c>
      <c r="D98" s="38" t="s">
        <v>1759</v>
      </c>
      <c r="E98" s="80" t="s">
        <v>2963</v>
      </c>
      <c r="F98" s="38">
        <v>15818115186</v>
      </c>
      <c r="G98" s="38" t="s">
        <v>1007</v>
      </c>
      <c r="H98" s="38" t="s">
        <v>509</v>
      </c>
      <c r="I98" s="38" t="s">
        <v>45</v>
      </c>
      <c r="J98" s="38" t="s">
        <v>2964</v>
      </c>
      <c r="K98" s="37" t="s">
        <v>2965</v>
      </c>
      <c r="L98" s="38">
        <v>0.95</v>
      </c>
      <c r="M98" s="37" t="s">
        <v>2966</v>
      </c>
      <c r="N98" s="38">
        <v>0.95</v>
      </c>
      <c r="O98" s="37" t="s">
        <v>2966</v>
      </c>
      <c r="P98" s="38">
        <v>17.741700000000002</v>
      </c>
      <c r="Q98" s="37" t="s">
        <v>2967</v>
      </c>
      <c r="R98" s="38">
        <v>17.741700000000002</v>
      </c>
      <c r="S98" s="37" t="s">
        <v>2967</v>
      </c>
      <c r="T98" s="38">
        <v>17.741700000000002</v>
      </c>
      <c r="U98" s="37" t="s">
        <v>2967</v>
      </c>
      <c r="V98" s="38" t="s">
        <v>1765</v>
      </c>
      <c r="W98" s="37" t="s">
        <v>2968</v>
      </c>
      <c r="X98" s="38">
        <v>0.7</v>
      </c>
      <c r="Y98" s="37" t="s">
        <v>2969</v>
      </c>
      <c r="Z98" s="53">
        <v>0.8</v>
      </c>
      <c r="AA98" s="37" t="s">
        <v>2968</v>
      </c>
      <c r="AB98" s="38" t="s">
        <v>2970</v>
      </c>
      <c r="AC98" s="37" t="s">
        <v>2971</v>
      </c>
      <c r="AD98" s="38">
        <v>2.15</v>
      </c>
      <c r="AE98" s="37" t="s">
        <v>2972</v>
      </c>
      <c r="AF98" s="38">
        <v>2.15</v>
      </c>
      <c r="AG98" s="37" t="s">
        <v>2972</v>
      </c>
      <c r="AH98" s="37">
        <v>21.64</v>
      </c>
      <c r="AI98" s="52">
        <v>21.54</v>
      </c>
      <c r="AJ98" s="73">
        <v>21.64</v>
      </c>
      <c r="AK98" s="52" t="s">
        <v>2973</v>
      </c>
      <c r="AL98" s="52" t="s">
        <v>1771</v>
      </c>
      <c r="AM98" s="52" t="s">
        <v>1772</v>
      </c>
      <c r="AN98" s="70" t="s">
        <v>176</v>
      </c>
    </row>
    <row r="99" spans="1:40" s="26" customFormat="1" ht="234" x14ac:dyDescent="0.25">
      <c r="A99" s="37">
        <v>97</v>
      </c>
      <c r="B99" s="79">
        <v>20223185066</v>
      </c>
      <c r="C99" s="79" t="s">
        <v>566</v>
      </c>
      <c r="D99" s="38" t="s">
        <v>1759</v>
      </c>
      <c r="E99" s="81" t="s">
        <v>2974</v>
      </c>
      <c r="F99" s="79">
        <v>13263768180</v>
      </c>
      <c r="G99" s="79" t="s">
        <v>390</v>
      </c>
      <c r="H99" s="79" t="s">
        <v>509</v>
      </c>
      <c r="I99" s="79" t="s">
        <v>45</v>
      </c>
      <c r="J99" s="79" t="s">
        <v>2975</v>
      </c>
      <c r="K99" s="40" t="s">
        <v>2976</v>
      </c>
      <c r="L99" s="79">
        <v>1.05</v>
      </c>
      <c r="M99" s="40" t="s">
        <v>2977</v>
      </c>
      <c r="N99" s="79">
        <v>1.05</v>
      </c>
      <c r="O99" s="40" t="s">
        <v>2977</v>
      </c>
      <c r="P99" s="79">
        <v>18.384</v>
      </c>
      <c r="Q99" s="40" t="s">
        <v>2978</v>
      </c>
      <c r="R99" s="79">
        <v>18.384</v>
      </c>
      <c r="S99" s="40" t="s">
        <v>2978</v>
      </c>
      <c r="T99" s="79">
        <v>18.384</v>
      </c>
      <c r="U99" s="40" t="s">
        <v>2978</v>
      </c>
      <c r="V99" s="79">
        <v>0.4</v>
      </c>
      <c r="W99" s="40" t="s">
        <v>2979</v>
      </c>
      <c r="X99" s="79">
        <v>0.4</v>
      </c>
      <c r="Y99" s="40" t="s">
        <v>2979</v>
      </c>
      <c r="Z99" s="79">
        <v>0.4</v>
      </c>
      <c r="AA99" s="40" t="s">
        <v>2979</v>
      </c>
      <c r="AB99" s="79">
        <v>1.8</v>
      </c>
      <c r="AC99" s="40" t="s">
        <v>2980</v>
      </c>
      <c r="AD99" s="79">
        <v>1.8</v>
      </c>
      <c r="AE99" s="40" t="s">
        <v>2980</v>
      </c>
      <c r="AF99" s="79">
        <v>1.8</v>
      </c>
      <c r="AG99" s="40" t="s">
        <v>2980</v>
      </c>
      <c r="AH99" s="40" t="s">
        <v>2981</v>
      </c>
      <c r="AI99" s="52">
        <v>21.634</v>
      </c>
      <c r="AJ99" s="71">
        <v>21.63</v>
      </c>
      <c r="AK99" s="52" t="s">
        <v>2982</v>
      </c>
      <c r="AL99" s="52" t="s">
        <v>1771</v>
      </c>
      <c r="AM99" s="52" t="s">
        <v>1772</v>
      </c>
      <c r="AN99" s="70" t="s">
        <v>176</v>
      </c>
    </row>
    <row r="100" spans="1:40" s="26" customFormat="1" ht="296.39999999999998" x14ac:dyDescent="0.25">
      <c r="A100" s="37">
        <v>98</v>
      </c>
      <c r="B100" s="37" t="s">
        <v>2983</v>
      </c>
      <c r="C100" s="37" t="s">
        <v>507</v>
      </c>
      <c r="D100" s="37" t="s">
        <v>1643</v>
      </c>
      <c r="E100" s="42" t="s">
        <v>2984</v>
      </c>
      <c r="F100" s="37">
        <v>15013146845</v>
      </c>
      <c r="G100" s="37" t="s">
        <v>332</v>
      </c>
      <c r="H100" s="37" t="s">
        <v>509</v>
      </c>
      <c r="I100" s="37" t="s">
        <v>45</v>
      </c>
      <c r="J100" s="52">
        <v>1.25</v>
      </c>
      <c r="K100" s="52" t="s">
        <v>2985</v>
      </c>
      <c r="L100" s="37" t="s">
        <v>2986</v>
      </c>
      <c r="M100" s="37" t="s">
        <v>2987</v>
      </c>
      <c r="N100" s="37">
        <v>1.05</v>
      </c>
      <c r="O100" s="37" t="s">
        <v>2987</v>
      </c>
      <c r="P100" s="52">
        <v>17.84</v>
      </c>
      <c r="Q100" s="52" t="s">
        <v>2988</v>
      </c>
      <c r="R100" s="37">
        <v>17.84</v>
      </c>
      <c r="S100" s="37" t="s">
        <v>2988</v>
      </c>
      <c r="T100" s="37">
        <v>17.84</v>
      </c>
      <c r="U100" s="37" t="s">
        <v>2988</v>
      </c>
      <c r="V100" s="52">
        <v>0.8</v>
      </c>
      <c r="W100" s="52" t="s">
        <v>2989</v>
      </c>
      <c r="X100" s="37" t="s">
        <v>2990</v>
      </c>
      <c r="Y100" s="37" t="s">
        <v>2991</v>
      </c>
      <c r="Z100" s="37">
        <v>0.6</v>
      </c>
      <c r="AA100" s="37" t="s">
        <v>2991</v>
      </c>
      <c r="AB100" s="52">
        <v>2.1</v>
      </c>
      <c r="AC100" s="52" t="s">
        <v>2992</v>
      </c>
      <c r="AD100" s="37">
        <v>2</v>
      </c>
      <c r="AE100" s="37" t="s">
        <v>2993</v>
      </c>
      <c r="AF100" s="37">
        <v>2.1</v>
      </c>
      <c r="AG100" s="37" t="s">
        <v>2994</v>
      </c>
      <c r="AH100" s="74">
        <v>21.99</v>
      </c>
      <c r="AI100" s="77" t="s">
        <v>2995</v>
      </c>
      <c r="AJ100" s="76">
        <f>N100+T100+Z100+AF100</f>
        <v>21.590000000000003</v>
      </c>
      <c r="AK100" s="37"/>
      <c r="AL100" s="37" t="s">
        <v>2192</v>
      </c>
      <c r="AM100" s="37" t="s">
        <v>1654</v>
      </c>
      <c r="AN100" s="70" t="s">
        <v>176</v>
      </c>
    </row>
    <row r="101" spans="1:40" s="26" customFormat="1" ht="265.2" x14ac:dyDescent="0.25">
      <c r="A101" s="15">
        <v>99</v>
      </c>
      <c r="B101" s="15">
        <v>20223185047</v>
      </c>
      <c r="C101" s="15" t="s">
        <v>566</v>
      </c>
      <c r="D101" s="15" t="s">
        <v>1655</v>
      </c>
      <c r="E101" s="82" t="s">
        <v>2996</v>
      </c>
      <c r="F101" s="15">
        <v>18834281870</v>
      </c>
      <c r="G101" s="15" t="s">
        <v>1361</v>
      </c>
      <c r="H101" s="15" t="s">
        <v>509</v>
      </c>
      <c r="I101" s="15" t="s">
        <v>45</v>
      </c>
      <c r="J101" s="15">
        <v>2.65</v>
      </c>
      <c r="K101" s="15" t="s">
        <v>2997</v>
      </c>
      <c r="L101" s="15">
        <v>1.25</v>
      </c>
      <c r="M101" s="15" t="s">
        <v>2998</v>
      </c>
      <c r="N101" s="15">
        <v>1.25</v>
      </c>
      <c r="O101" s="15" t="s">
        <v>2998</v>
      </c>
      <c r="P101" s="15">
        <v>18.329999999999998</v>
      </c>
      <c r="Q101" s="15" t="s">
        <v>2999</v>
      </c>
      <c r="R101" s="15">
        <v>18.329999999999998</v>
      </c>
      <c r="S101" s="15" t="s">
        <v>2999</v>
      </c>
      <c r="T101" s="15">
        <v>18.329999999999998</v>
      </c>
      <c r="U101" s="15" t="s">
        <v>2999</v>
      </c>
      <c r="V101" s="15">
        <v>0.9</v>
      </c>
      <c r="W101" s="15" t="s">
        <v>3000</v>
      </c>
      <c r="X101" s="15">
        <v>0.9</v>
      </c>
      <c r="Y101" s="15" t="s">
        <v>3000</v>
      </c>
      <c r="Z101" s="15">
        <v>1</v>
      </c>
      <c r="AA101" s="15" t="s">
        <v>3001</v>
      </c>
      <c r="AB101" s="15">
        <v>1.3</v>
      </c>
      <c r="AC101" s="15" t="s">
        <v>3002</v>
      </c>
      <c r="AD101" s="15">
        <v>1</v>
      </c>
      <c r="AE101" s="15" t="s">
        <v>3003</v>
      </c>
      <c r="AF101" s="15">
        <v>1</v>
      </c>
      <c r="AG101" s="15" t="s">
        <v>3003</v>
      </c>
      <c r="AH101" s="15">
        <v>23.08</v>
      </c>
      <c r="AI101" s="15">
        <f>L101+R101+X101+AD101</f>
        <v>21.479999999999997</v>
      </c>
      <c r="AJ101" s="100">
        <v>21.58</v>
      </c>
      <c r="AK101" s="15"/>
      <c r="AL101" s="87" t="s">
        <v>1664</v>
      </c>
      <c r="AM101" s="15" t="s">
        <v>1665</v>
      </c>
      <c r="AN101" s="87" t="s">
        <v>430</v>
      </c>
    </row>
    <row r="102" spans="1:40" s="26" customFormat="1" ht="156" x14ac:dyDescent="0.25">
      <c r="A102" s="15">
        <v>100</v>
      </c>
      <c r="B102" s="22">
        <v>20223141051</v>
      </c>
      <c r="C102" s="22" t="s">
        <v>507</v>
      </c>
      <c r="D102" s="15" t="s">
        <v>1655</v>
      </c>
      <c r="E102" s="83" t="s">
        <v>3004</v>
      </c>
      <c r="F102" s="22">
        <v>15112031598</v>
      </c>
      <c r="G102" s="22" t="s">
        <v>968</v>
      </c>
      <c r="H102" s="22" t="s">
        <v>509</v>
      </c>
      <c r="I102" s="22" t="s">
        <v>45</v>
      </c>
      <c r="J102" s="15">
        <v>1.65</v>
      </c>
      <c r="K102" s="87" t="s">
        <v>3005</v>
      </c>
      <c r="L102" s="15">
        <v>1.65</v>
      </c>
      <c r="M102" s="87" t="s">
        <v>3005</v>
      </c>
      <c r="N102" s="15">
        <v>1.25</v>
      </c>
      <c r="O102" s="87" t="s">
        <v>3006</v>
      </c>
      <c r="P102" s="15">
        <v>17.72</v>
      </c>
      <c r="Q102" s="15" t="s">
        <v>3007</v>
      </c>
      <c r="R102" s="15">
        <v>17.72</v>
      </c>
      <c r="S102" s="15" t="s">
        <v>3007</v>
      </c>
      <c r="T102" s="15">
        <v>17.72</v>
      </c>
      <c r="U102" s="15" t="s">
        <v>3007</v>
      </c>
      <c r="V102" s="15">
        <v>0.4</v>
      </c>
      <c r="W102" s="87" t="s">
        <v>3008</v>
      </c>
      <c r="X102" s="15">
        <v>0.4</v>
      </c>
      <c r="Y102" s="87" t="s">
        <v>3008</v>
      </c>
      <c r="Z102" s="15">
        <v>0.4</v>
      </c>
      <c r="AA102" s="87" t="s">
        <v>3008</v>
      </c>
      <c r="AB102" s="15">
        <v>2.4</v>
      </c>
      <c r="AC102" s="87" t="s">
        <v>3009</v>
      </c>
      <c r="AD102" s="15">
        <v>2.2000000000000002</v>
      </c>
      <c r="AE102" s="15" t="s">
        <v>3010</v>
      </c>
      <c r="AF102" s="15">
        <v>2.2000000000000002</v>
      </c>
      <c r="AG102" s="15" t="s">
        <v>3010</v>
      </c>
      <c r="AH102" s="15">
        <v>22.17</v>
      </c>
      <c r="AI102" s="15">
        <v>21.57</v>
      </c>
      <c r="AJ102" s="101">
        <v>21.57</v>
      </c>
      <c r="AK102" s="15"/>
      <c r="AL102" s="87" t="s">
        <v>1664</v>
      </c>
      <c r="AM102" s="15" t="s">
        <v>1665</v>
      </c>
      <c r="AN102" s="87" t="s">
        <v>430</v>
      </c>
    </row>
    <row r="103" spans="1:40" s="26" customFormat="1" ht="187.2" x14ac:dyDescent="0.25">
      <c r="A103" s="15">
        <v>101</v>
      </c>
      <c r="B103" s="16">
        <v>20223141028</v>
      </c>
      <c r="C103" s="16" t="s">
        <v>507</v>
      </c>
      <c r="D103" s="15" t="s">
        <v>1634</v>
      </c>
      <c r="E103" s="84" t="s">
        <v>3011</v>
      </c>
      <c r="F103" s="16">
        <v>18100759517</v>
      </c>
      <c r="G103" s="16" t="s">
        <v>789</v>
      </c>
      <c r="H103" s="16" t="s">
        <v>509</v>
      </c>
      <c r="I103" s="16" t="s">
        <v>45</v>
      </c>
      <c r="J103" s="16">
        <v>1.8</v>
      </c>
      <c r="K103" s="16" t="s">
        <v>3012</v>
      </c>
      <c r="L103" s="15">
        <v>1.8</v>
      </c>
      <c r="M103" s="16" t="s">
        <v>3012</v>
      </c>
      <c r="N103" s="16">
        <v>1.8</v>
      </c>
      <c r="O103" s="16" t="s">
        <v>3012</v>
      </c>
      <c r="P103" s="15">
        <v>18.34</v>
      </c>
      <c r="Q103" s="94" t="s">
        <v>3013</v>
      </c>
      <c r="R103" s="15">
        <v>18.34</v>
      </c>
      <c r="S103" s="15" t="s">
        <v>3013</v>
      </c>
      <c r="T103" s="15">
        <v>18.34</v>
      </c>
      <c r="U103" s="94" t="s">
        <v>3013</v>
      </c>
      <c r="V103" s="15" t="s">
        <v>3014</v>
      </c>
      <c r="W103" s="94" t="s">
        <v>3015</v>
      </c>
      <c r="X103" s="22" t="s">
        <v>3014</v>
      </c>
      <c r="Y103" s="16" t="s">
        <v>3015</v>
      </c>
      <c r="Z103" s="15" t="s">
        <v>3014</v>
      </c>
      <c r="AA103" s="94" t="s">
        <v>3015</v>
      </c>
      <c r="AB103" s="15" t="s">
        <v>3016</v>
      </c>
      <c r="AC103" s="94" t="s">
        <v>3017</v>
      </c>
      <c r="AD103" s="15" t="s">
        <v>3016</v>
      </c>
      <c r="AE103" s="15" t="s">
        <v>3017</v>
      </c>
      <c r="AF103" s="15" t="s">
        <v>3016</v>
      </c>
      <c r="AG103" s="94" t="s">
        <v>3017</v>
      </c>
      <c r="AH103" s="15">
        <v>21.54</v>
      </c>
      <c r="AI103" s="15">
        <v>21.54</v>
      </c>
      <c r="AJ103" s="100">
        <v>21.54</v>
      </c>
      <c r="AK103" s="94" t="s">
        <v>3018</v>
      </c>
      <c r="AL103" s="15" t="s">
        <v>1640</v>
      </c>
      <c r="AM103" s="15" t="s">
        <v>1641</v>
      </c>
      <c r="AN103" s="87" t="s">
        <v>430</v>
      </c>
    </row>
    <row r="104" spans="1:40" s="26" customFormat="1" ht="234" x14ac:dyDescent="0.25">
      <c r="A104" s="15">
        <v>102</v>
      </c>
      <c r="B104" s="15" t="s">
        <v>3019</v>
      </c>
      <c r="C104" s="15" t="s">
        <v>566</v>
      </c>
      <c r="D104" s="15" t="s">
        <v>1643</v>
      </c>
      <c r="E104" s="82" t="s">
        <v>3020</v>
      </c>
      <c r="F104" s="15">
        <v>15568716092</v>
      </c>
      <c r="G104" s="15" t="s">
        <v>128</v>
      </c>
      <c r="H104" s="15" t="s">
        <v>509</v>
      </c>
      <c r="I104" s="15" t="s">
        <v>45</v>
      </c>
      <c r="J104" s="88">
        <v>2.85</v>
      </c>
      <c r="K104" s="87" t="s">
        <v>3021</v>
      </c>
      <c r="L104" s="22">
        <v>2.85</v>
      </c>
      <c r="M104" s="15" t="s">
        <v>3021</v>
      </c>
      <c r="N104" s="15">
        <v>2.85</v>
      </c>
      <c r="O104" s="15" t="s">
        <v>3021</v>
      </c>
      <c r="P104" s="88">
        <v>18.07</v>
      </c>
      <c r="Q104" s="87" t="s">
        <v>3022</v>
      </c>
      <c r="R104" s="15">
        <v>18.07</v>
      </c>
      <c r="S104" s="15" t="s">
        <v>3022</v>
      </c>
      <c r="T104" s="15">
        <v>18.07</v>
      </c>
      <c r="U104" s="15" t="s">
        <v>3022</v>
      </c>
      <c r="V104" s="88">
        <v>0.4</v>
      </c>
      <c r="W104" s="87" t="s">
        <v>3023</v>
      </c>
      <c r="X104" s="22">
        <v>0.4</v>
      </c>
      <c r="Y104" s="15" t="s">
        <v>3023</v>
      </c>
      <c r="Z104" s="15">
        <v>0.4</v>
      </c>
      <c r="AA104" s="15" t="s">
        <v>3023</v>
      </c>
      <c r="AB104" s="88">
        <v>0.2</v>
      </c>
      <c r="AC104" s="88" t="s">
        <v>3024</v>
      </c>
      <c r="AD104" s="22">
        <v>0.2</v>
      </c>
      <c r="AE104" s="22" t="s">
        <v>3024</v>
      </c>
      <c r="AF104" s="22">
        <v>0.2</v>
      </c>
      <c r="AG104" s="22" t="s">
        <v>3024</v>
      </c>
      <c r="AH104" s="102">
        <v>21.52</v>
      </c>
      <c r="AI104" s="103" t="s">
        <v>3025</v>
      </c>
      <c r="AJ104" s="101">
        <f>N104+T104+Z104+AF104</f>
        <v>21.52</v>
      </c>
      <c r="AK104" s="15"/>
      <c r="AL104" s="15" t="s">
        <v>2192</v>
      </c>
      <c r="AM104" s="15" t="s">
        <v>1654</v>
      </c>
      <c r="AN104" s="87" t="s">
        <v>430</v>
      </c>
    </row>
    <row r="105" spans="1:40" s="26" customFormat="1" ht="280.8" x14ac:dyDescent="0.25">
      <c r="A105" s="15">
        <v>103</v>
      </c>
      <c r="B105" s="22">
        <v>20223141044</v>
      </c>
      <c r="C105" s="22" t="s">
        <v>507</v>
      </c>
      <c r="D105" s="22" t="s">
        <v>1759</v>
      </c>
      <c r="E105" s="83" t="s">
        <v>3026</v>
      </c>
      <c r="F105" s="22">
        <v>13530353593</v>
      </c>
      <c r="G105" s="22" t="s">
        <v>865</v>
      </c>
      <c r="H105" s="22" t="s">
        <v>509</v>
      </c>
      <c r="I105" s="22" t="s">
        <v>45</v>
      </c>
      <c r="J105" s="15" t="s">
        <v>3027</v>
      </c>
      <c r="K105" s="15" t="s">
        <v>3028</v>
      </c>
      <c r="L105" s="22">
        <v>1.35</v>
      </c>
      <c r="M105" s="15" t="s">
        <v>3029</v>
      </c>
      <c r="N105" s="22">
        <v>1.25</v>
      </c>
      <c r="O105" s="15" t="s">
        <v>3029</v>
      </c>
      <c r="P105" s="89">
        <v>17.95</v>
      </c>
      <c r="Q105" s="15" t="s">
        <v>3030</v>
      </c>
      <c r="R105" s="89">
        <v>17.95</v>
      </c>
      <c r="S105" s="15" t="s">
        <v>3030</v>
      </c>
      <c r="T105" s="89">
        <v>17.95</v>
      </c>
      <c r="U105" s="15" t="s">
        <v>3030</v>
      </c>
      <c r="V105" s="22">
        <v>0.8</v>
      </c>
      <c r="W105" s="15" t="s">
        <v>3031</v>
      </c>
      <c r="X105" s="22">
        <v>0.8</v>
      </c>
      <c r="Y105" s="15" t="s">
        <v>3031</v>
      </c>
      <c r="Z105" s="22">
        <v>0.8</v>
      </c>
      <c r="AA105" s="15" t="s">
        <v>3031</v>
      </c>
      <c r="AB105" s="22" t="s">
        <v>3032</v>
      </c>
      <c r="AC105" s="15" t="s">
        <v>3033</v>
      </c>
      <c r="AD105" s="22">
        <v>1.5</v>
      </c>
      <c r="AE105" s="15" t="s">
        <v>3034</v>
      </c>
      <c r="AF105" s="22">
        <v>1.5</v>
      </c>
      <c r="AG105" s="15" t="s">
        <v>3034</v>
      </c>
      <c r="AH105" s="15">
        <v>21.6</v>
      </c>
      <c r="AI105" s="87">
        <v>21.6</v>
      </c>
      <c r="AJ105" s="104">
        <f>AF105+Z105+T105+N105</f>
        <v>21.5</v>
      </c>
      <c r="AK105" s="87" t="s">
        <v>3035</v>
      </c>
      <c r="AL105" s="87" t="s">
        <v>1771</v>
      </c>
      <c r="AM105" s="87" t="s">
        <v>1772</v>
      </c>
      <c r="AN105" s="87" t="s">
        <v>430</v>
      </c>
    </row>
    <row r="106" spans="1:40" s="26" customFormat="1" ht="358.8" x14ac:dyDescent="0.25">
      <c r="A106" s="15">
        <v>104</v>
      </c>
      <c r="B106" s="15" t="s">
        <v>3036</v>
      </c>
      <c r="C106" s="15" t="s">
        <v>507</v>
      </c>
      <c r="D106" s="15" t="s">
        <v>1689</v>
      </c>
      <c r="E106" s="82" t="s">
        <v>3037</v>
      </c>
      <c r="F106" s="15" t="s">
        <v>3038</v>
      </c>
      <c r="G106" s="15" t="s">
        <v>72</v>
      </c>
      <c r="H106" s="15" t="s">
        <v>509</v>
      </c>
      <c r="I106" s="15" t="s">
        <v>45</v>
      </c>
      <c r="J106" s="15">
        <v>1.35</v>
      </c>
      <c r="K106" s="15" t="s">
        <v>3039</v>
      </c>
      <c r="L106" s="22">
        <v>1.35</v>
      </c>
      <c r="M106" s="15" t="s">
        <v>3039</v>
      </c>
      <c r="N106" s="15">
        <v>1.1000000000000001</v>
      </c>
      <c r="O106" s="15" t="s">
        <v>3040</v>
      </c>
      <c r="P106" s="15">
        <v>18.13</v>
      </c>
      <c r="Q106" s="15" t="s">
        <v>3041</v>
      </c>
      <c r="R106" s="22">
        <v>18.13</v>
      </c>
      <c r="S106" s="15" t="s">
        <v>3041</v>
      </c>
      <c r="T106" s="15">
        <v>18.13</v>
      </c>
      <c r="U106" s="15" t="s">
        <v>3041</v>
      </c>
      <c r="V106" s="15">
        <v>0.4</v>
      </c>
      <c r="W106" s="15" t="s">
        <v>3042</v>
      </c>
      <c r="X106" s="22">
        <v>0.4</v>
      </c>
      <c r="Y106" s="15" t="s">
        <v>3042</v>
      </c>
      <c r="Z106" s="15">
        <v>0.4</v>
      </c>
      <c r="AA106" s="15" t="s">
        <v>3042</v>
      </c>
      <c r="AB106" s="15">
        <v>1.8</v>
      </c>
      <c r="AC106" s="15" t="s">
        <v>3043</v>
      </c>
      <c r="AD106" s="22">
        <v>1.8</v>
      </c>
      <c r="AE106" s="15" t="s">
        <v>3044</v>
      </c>
      <c r="AF106" s="14">
        <v>1.8</v>
      </c>
      <c r="AG106" s="15" t="s">
        <v>3045</v>
      </c>
      <c r="AH106" s="15">
        <f>Z106+AB106+AD106+AF106</f>
        <v>5.8</v>
      </c>
      <c r="AI106" s="14">
        <v>21.88</v>
      </c>
      <c r="AJ106" s="100">
        <f>SUM(N106,T106,Z106,AF106)</f>
        <v>21.43</v>
      </c>
      <c r="AK106" s="15"/>
      <c r="AL106" s="87" t="s">
        <v>2269</v>
      </c>
      <c r="AM106" s="15" t="s">
        <v>1700</v>
      </c>
      <c r="AN106" s="87" t="s">
        <v>430</v>
      </c>
    </row>
    <row r="107" spans="1:40" s="26" customFormat="1" ht="390" x14ac:dyDescent="0.25">
      <c r="A107" s="15">
        <v>105</v>
      </c>
      <c r="B107" s="22">
        <v>20223141078</v>
      </c>
      <c r="C107" s="22" t="s">
        <v>507</v>
      </c>
      <c r="D107" s="22" t="s">
        <v>1759</v>
      </c>
      <c r="E107" s="83" t="s">
        <v>3046</v>
      </c>
      <c r="F107" s="22">
        <v>15767963964</v>
      </c>
      <c r="G107" s="22" t="s">
        <v>1121</v>
      </c>
      <c r="H107" s="22" t="s">
        <v>509</v>
      </c>
      <c r="I107" s="22" t="s">
        <v>45</v>
      </c>
      <c r="J107" s="22" t="s">
        <v>3047</v>
      </c>
      <c r="K107" s="15" t="s">
        <v>3048</v>
      </c>
      <c r="L107" s="22">
        <v>0.75</v>
      </c>
      <c r="M107" s="15" t="s">
        <v>3049</v>
      </c>
      <c r="N107" s="22">
        <v>0.75</v>
      </c>
      <c r="O107" s="15" t="s">
        <v>3049</v>
      </c>
      <c r="P107" s="22">
        <v>18.579999999999998</v>
      </c>
      <c r="Q107" s="15" t="s">
        <v>3050</v>
      </c>
      <c r="R107" s="22">
        <v>18.579999999999998</v>
      </c>
      <c r="S107" s="15" t="s">
        <v>3050</v>
      </c>
      <c r="T107" s="22">
        <v>18.579999999999998</v>
      </c>
      <c r="U107" s="15" t="s">
        <v>3050</v>
      </c>
      <c r="V107" s="22">
        <v>1.4</v>
      </c>
      <c r="W107" s="15" t="s">
        <v>3051</v>
      </c>
      <c r="X107" s="22">
        <v>1.4</v>
      </c>
      <c r="Y107" s="15" t="s">
        <v>3051</v>
      </c>
      <c r="Z107" s="22">
        <v>1.4</v>
      </c>
      <c r="AA107" s="15" t="s">
        <v>3051</v>
      </c>
      <c r="AB107" s="22" t="s">
        <v>3052</v>
      </c>
      <c r="AC107" s="15" t="s">
        <v>3053</v>
      </c>
      <c r="AD107" s="22">
        <v>0.9</v>
      </c>
      <c r="AE107" s="15" t="s">
        <v>3054</v>
      </c>
      <c r="AF107" s="22">
        <v>0.9</v>
      </c>
      <c r="AG107" s="15" t="s">
        <v>3054</v>
      </c>
      <c r="AH107" s="15">
        <v>21.63</v>
      </c>
      <c r="AI107" s="87">
        <v>21.43</v>
      </c>
      <c r="AJ107" s="104">
        <v>21.43</v>
      </c>
      <c r="AK107" s="87" t="s">
        <v>3055</v>
      </c>
      <c r="AL107" s="87" t="s">
        <v>1771</v>
      </c>
      <c r="AM107" s="87" t="s">
        <v>1772</v>
      </c>
      <c r="AN107" s="87" t="s">
        <v>430</v>
      </c>
    </row>
    <row r="108" spans="1:40" s="26" customFormat="1" ht="156" x14ac:dyDescent="0.25">
      <c r="A108" s="15">
        <v>106</v>
      </c>
      <c r="B108" s="22">
        <v>20223185075</v>
      </c>
      <c r="C108" s="22" t="s">
        <v>566</v>
      </c>
      <c r="D108" s="22" t="s">
        <v>1759</v>
      </c>
      <c r="E108" s="83" t="s">
        <v>3056</v>
      </c>
      <c r="F108" s="22">
        <v>13413663570</v>
      </c>
      <c r="G108" s="22" t="s">
        <v>1069</v>
      </c>
      <c r="H108" s="22" t="s">
        <v>509</v>
      </c>
      <c r="I108" s="22" t="s">
        <v>45</v>
      </c>
      <c r="J108" s="22">
        <v>0.95</v>
      </c>
      <c r="K108" s="15" t="s">
        <v>3057</v>
      </c>
      <c r="L108" s="22">
        <v>0.95</v>
      </c>
      <c r="M108" s="15" t="s">
        <v>3057</v>
      </c>
      <c r="N108" s="22">
        <v>0.95</v>
      </c>
      <c r="O108" s="15" t="s">
        <v>3057</v>
      </c>
      <c r="P108" s="22">
        <v>18.224</v>
      </c>
      <c r="Q108" s="16" t="s">
        <v>3058</v>
      </c>
      <c r="R108" s="22">
        <v>18.224</v>
      </c>
      <c r="S108" s="16" t="s">
        <v>3058</v>
      </c>
      <c r="T108" s="22">
        <v>18.224</v>
      </c>
      <c r="U108" s="16" t="s">
        <v>3058</v>
      </c>
      <c r="V108" s="22">
        <v>0.3</v>
      </c>
      <c r="W108" s="15" t="s">
        <v>3059</v>
      </c>
      <c r="X108" s="22">
        <v>0.3</v>
      </c>
      <c r="Y108" s="15" t="s">
        <v>3059</v>
      </c>
      <c r="Z108" s="93">
        <v>0.4</v>
      </c>
      <c r="AA108" s="15" t="s">
        <v>3059</v>
      </c>
      <c r="AB108" s="22" t="s">
        <v>3060</v>
      </c>
      <c r="AC108" s="15" t="s">
        <v>3061</v>
      </c>
      <c r="AD108" s="22">
        <v>1.7</v>
      </c>
      <c r="AE108" s="15" t="s">
        <v>3062</v>
      </c>
      <c r="AF108" s="22">
        <v>1.8</v>
      </c>
      <c r="AG108" s="15" t="s">
        <v>3063</v>
      </c>
      <c r="AH108" s="15">
        <v>22.77</v>
      </c>
      <c r="AI108" s="87">
        <v>21.17</v>
      </c>
      <c r="AJ108" s="100">
        <f>AF108+Z108+T108+N108</f>
        <v>21.373999999999999</v>
      </c>
      <c r="AK108" s="87" t="s">
        <v>3064</v>
      </c>
      <c r="AL108" s="87" t="s">
        <v>1771</v>
      </c>
      <c r="AM108" s="87" t="s">
        <v>1772</v>
      </c>
      <c r="AN108" s="87" t="s">
        <v>430</v>
      </c>
    </row>
    <row r="109" spans="1:40" s="26" customFormat="1" ht="156" x14ac:dyDescent="0.25">
      <c r="A109" s="15">
        <v>107</v>
      </c>
      <c r="B109" s="15">
        <v>20223185012</v>
      </c>
      <c r="C109" s="15" t="s">
        <v>566</v>
      </c>
      <c r="D109" s="15" t="s">
        <v>1730</v>
      </c>
      <c r="E109" s="82" t="s">
        <v>3065</v>
      </c>
      <c r="F109" s="15">
        <v>15515735427</v>
      </c>
      <c r="G109" s="15" t="s">
        <v>299</v>
      </c>
      <c r="H109" s="15" t="s">
        <v>509</v>
      </c>
      <c r="I109" s="15" t="s">
        <v>45</v>
      </c>
      <c r="J109" s="15">
        <v>1.05</v>
      </c>
      <c r="K109" s="15" t="s">
        <v>3066</v>
      </c>
      <c r="L109" s="16">
        <v>0.85</v>
      </c>
      <c r="M109" s="15" t="s">
        <v>3067</v>
      </c>
      <c r="N109" s="15">
        <v>0.85</v>
      </c>
      <c r="O109" s="15" t="s">
        <v>3068</v>
      </c>
      <c r="P109" s="15">
        <v>18.32</v>
      </c>
      <c r="Q109" s="87" t="s">
        <v>3069</v>
      </c>
      <c r="R109" s="15">
        <v>18.32</v>
      </c>
      <c r="S109" s="15"/>
      <c r="T109" s="15">
        <v>18.32</v>
      </c>
      <c r="U109" s="87" t="s">
        <v>3069</v>
      </c>
      <c r="V109" s="15">
        <v>0.8</v>
      </c>
      <c r="W109" s="87" t="s">
        <v>3070</v>
      </c>
      <c r="X109" s="87">
        <v>0.8</v>
      </c>
      <c r="Y109" s="15"/>
      <c r="Z109" s="15">
        <v>0.8</v>
      </c>
      <c r="AA109" s="87" t="s">
        <v>3070</v>
      </c>
      <c r="AB109" s="15">
        <v>1.4</v>
      </c>
      <c r="AC109" s="87" t="s">
        <v>3071</v>
      </c>
      <c r="AD109" s="15">
        <v>1.4</v>
      </c>
      <c r="AE109" s="15"/>
      <c r="AF109" s="16">
        <v>1.4</v>
      </c>
      <c r="AG109" s="87" t="s">
        <v>3071</v>
      </c>
      <c r="AH109" s="15">
        <v>21.57</v>
      </c>
      <c r="AI109" s="14">
        <v>21.37</v>
      </c>
      <c r="AJ109" s="100">
        <v>21.37</v>
      </c>
      <c r="AK109" s="15"/>
      <c r="AL109" s="15" t="s">
        <v>2182</v>
      </c>
      <c r="AM109" s="15" t="s">
        <v>1676</v>
      </c>
      <c r="AN109" s="87" t="s">
        <v>430</v>
      </c>
    </row>
    <row r="110" spans="1:40" s="26" customFormat="1" ht="249.6" x14ac:dyDescent="0.25">
      <c r="A110" s="15">
        <v>108</v>
      </c>
      <c r="B110" s="15" t="s">
        <v>3072</v>
      </c>
      <c r="C110" s="15" t="s">
        <v>566</v>
      </c>
      <c r="D110" s="15" t="s">
        <v>1689</v>
      </c>
      <c r="E110" s="82" t="s">
        <v>3073</v>
      </c>
      <c r="F110" s="15" t="s">
        <v>3074</v>
      </c>
      <c r="G110" s="15" t="s">
        <v>1002</v>
      </c>
      <c r="H110" s="15" t="s">
        <v>509</v>
      </c>
      <c r="I110" s="15" t="s">
        <v>45</v>
      </c>
      <c r="J110" s="15" t="s">
        <v>1959</v>
      </c>
      <c r="K110" s="15" t="s">
        <v>3075</v>
      </c>
      <c r="L110" s="90" t="s">
        <v>1959</v>
      </c>
      <c r="M110" s="22" t="s">
        <v>3075</v>
      </c>
      <c r="N110" s="15">
        <v>0.85</v>
      </c>
      <c r="O110" s="15" t="s">
        <v>3075</v>
      </c>
      <c r="P110" s="15" t="s">
        <v>3076</v>
      </c>
      <c r="Q110" s="15" t="s">
        <v>3077</v>
      </c>
      <c r="R110" s="22" t="s">
        <v>3076</v>
      </c>
      <c r="S110" s="15" t="s">
        <v>3077</v>
      </c>
      <c r="T110" s="15">
        <v>17.989999999999998</v>
      </c>
      <c r="U110" s="15" t="s">
        <v>3077</v>
      </c>
      <c r="V110" s="15" t="s">
        <v>220</v>
      </c>
      <c r="W110" s="15" t="s">
        <v>3078</v>
      </c>
      <c r="X110" s="22" t="s">
        <v>220</v>
      </c>
      <c r="Y110" s="22" t="s">
        <v>3078</v>
      </c>
      <c r="Z110" s="15">
        <v>0.6</v>
      </c>
      <c r="AA110" s="15" t="s">
        <v>3078</v>
      </c>
      <c r="AB110" s="15" t="s">
        <v>1162</v>
      </c>
      <c r="AC110" s="15" t="s">
        <v>3079</v>
      </c>
      <c r="AD110" s="22" t="s">
        <v>1162</v>
      </c>
      <c r="AE110" s="15" t="s">
        <v>3079</v>
      </c>
      <c r="AF110" s="14">
        <v>1.9</v>
      </c>
      <c r="AG110" s="15" t="s">
        <v>3079</v>
      </c>
      <c r="AH110" s="15" t="s">
        <v>3080</v>
      </c>
      <c r="AI110" s="14"/>
      <c r="AJ110" s="100">
        <f>SUM(N110,T110,Z110,AF110)</f>
        <v>21.34</v>
      </c>
      <c r="AK110" s="15"/>
      <c r="AL110" s="87" t="s">
        <v>2269</v>
      </c>
      <c r="AM110" s="15" t="s">
        <v>1700</v>
      </c>
      <c r="AN110" s="87" t="s">
        <v>430</v>
      </c>
    </row>
    <row r="111" spans="1:40" s="26" customFormat="1" ht="46.8" x14ac:dyDescent="0.25">
      <c r="A111" s="15">
        <v>109</v>
      </c>
      <c r="B111" s="15">
        <v>20223141022</v>
      </c>
      <c r="C111" s="15" t="s">
        <v>507</v>
      </c>
      <c r="D111" s="15" t="s">
        <v>1730</v>
      </c>
      <c r="E111" s="82" t="s">
        <v>3081</v>
      </c>
      <c r="F111" s="15">
        <v>13021722176</v>
      </c>
      <c r="G111" s="15" t="s">
        <v>2776</v>
      </c>
      <c r="H111" s="15" t="s">
        <v>509</v>
      </c>
      <c r="I111" s="15" t="s">
        <v>45</v>
      </c>
      <c r="J111" s="16">
        <v>2.25</v>
      </c>
      <c r="K111" s="15" t="s">
        <v>3082</v>
      </c>
      <c r="L111" s="16">
        <v>2.25</v>
      </c>
      <c r="M111" s="15"/>
      <c r="N111" s="15">
        <v>2.25</v>
      </c>
      <c r="O111" s="15" t="s">
        <v>3082</v>
      </c>
      <c r="P111" s="15">
        <v>17.93</v>
      </c>
      <c r="Q111" s="87" t="s">
        <v>3083</v>
      </c>
      <c r="R111" s="15">
        <v>17.93</v>
      </c>
      <c r="S111" s="15"/>
      <c r="T111" s="15">
        <v>17.93</v>
      </c>
      <c r="U111" s="87" t="s">
        <v>3083</v>
      </c>
      <c r="V111" s="16">
        <v>0.4</v>
      </c>
      <c r="W111" s="87" t="s">
        <v>3084</v>
      </c>
      <c r="X111" s="87">
        <v>0.4</v>
      </c>
      <c r="Y111" s="15"/>
      <c r="Z111" s="15">
        <v>0.4</v>
      </c>
      <c r="AA111" s="87" t="s">
        <v>3084</v>
      </c>
      <c r="AB111" s="16">
        <v>0.7</v>
      </c>
      <c r="AC111" s="16" t="s">
        <v>3085</v>
      </c>
      <c r="AD111" s="16">
        <v>0.7</v>
      </c>
      <c r="AE111" s="15"/>
      <c r="AF111" s="16">
        <v>0.7</v>
      </c>
      <c r="AG111" s="16" t="s">
        <v>3085</v>
      </c>
      <c r="AH111" s="16">
        <v>21.28</v>
      </c>
      <c r="AI111" s="16">
        <v>21.28</v>
      </c>
      <c r="AJ111" s="100">
        <v>21.28</v>
      </c>
      <c r="AK111" s="15"/>
      <c r="AL111" s="15" t="s">
        <v>2182</v>
      </c>
      <c r="AM111" s="15" t="s">
        <v>1676</v>
      </c>
      <c r="AN111" s="87" t="s">
        <v>430</v>
      </c>
    </row>
    <row r="112" spans="1:40" s="26" customFormat="1" ht="409.6" x14ac:dyDescent="0.25">
      <c r="A112" s="15">
        <v>110</v>
      </c>
      <c r="B112" s="22">
        <v>20223141066</v>
      </c>
      <c r="C112" s="22" t="s">
        <v>507</v>
      </c>
      <c r="D112" s="22" t="s">
        <v>1759</v>
      </c>
      <c r="E112" s="83" t="s">
        <v>3086</v>
      </c>
      <c r="F112" s="22">
        <v>13708056038</v>
      </c>
      <c r="G112" s="22" t="s">
        <v>1121</v>
      </c>
      <c r="H112" s="22" t="s">
        <v>509</v>
      </c>
      <c r="I112" s="22" t="s">
        <v>45</v>
      </c>
      <c r="J112" s="22" t="s">
        <v>3087</v>
      </c>
      <c r="K112" s="14" t="s">
        <v>3088</v>
      </c>
      <c r="L112" s="22">
        <v>0.75</v>
      </c>
      <c r="M112" s="15" t="s">
        <v>3089</v>
      </c>
      <c r="N112" s="22">
        <v>0.75</v>
      </c>
      <c r="O112" s="15" t="s">
        <v>3089</v>
      </c>
      <c r="P112" s="22">
        <v>18.43</v>
      </c>
      <c r="Q112" s="15" t="s">
        <v>3090</v>
      </c>
      <c r="R112" s="22">
        <v>18.43</v>
      </c>
      <c r="S112" s="15" t="s">
        <v>3090</v>
      </c>
      <c r="T112" s="22">
        <v>18.43</v>
      </c>
      <c r="U112" s="15" t="s">
        <v>3090</v>
      </c>
      <c r="V112" s="22" t="s">
        <v>3091</v>
      </c>
      <c r="W112" s="15" t="s">
        <v>3092</v>
      </c>
      <c r="X112" s="22">
        <v>1.2</v>
      </c>
      <c r="Y112" s="15" t="s">
        <v>3093</v>
      </c>
      <c r="Z112" s="22">
        <v>1.2</v>
      </c>
      <c r="AA112" s="15" t="s">
        <v>3093</v>
      </c>
      <c r="AB112" s="22" t="s">
        <v>3094</v>
      </c>
      <c r="AC112" s="15" t="s">
        <v>3095</v>
      </c>
      <c r="AD112" s="22">
        <v>0.9</v>
      </c>
      <c r="AE112" s="15" t="s">
        <v>3096</v>
      </c>
      <c r="AF112" s="22">
        <v>0.9</v>
      </c>
      <c r="AG112" s="15" t="s">
        <v>3096</v>
      </c>
      <c r="AH112" s="15">
        <v>23.98</v>
      </c>
      <c r="AI112" s="87">
        <v>21.28</v>
      </c>
      <c r="AJ112" s="104">
        <v>21.28</v>
      </c>
      <c r="AK112" s="14" t="s">
        <v>3097</v>
      </c>
      <c r="AL112" s="87" t="s">
        <v>1771</v>
      </c>
      <c r="AM112" s="87" t="s">
        <v>1772</v>
      </c>
      <c r="AN112" s="87" t="s">
        <v>430</v>
      </c>
    </row>
    <row r="113" spans="1:40" s="26" customFormat="1" ht="124.8" x14ac:dyDescent="0.25">
      <c r="A113" s="15">
        <v>111</v>
      </c>
      <c r="B113" s="15">
        <v>20223141102</v>
      </c>
      <c r="C113" s="15" t="s">
        <v>507</v>
      </c>
      <c r="D113" s="15" t="s">
        <v>1730</v>
      </c>
      <c r="E113" s="82" t="s">
        <v>3098</v>
      </c>
      <c r="F113" s="15">
        <v>13726772119</v>
      </c>
      <c r="G113" s="15" t="s">
        <v>1108</v>
      </c>
      <c r="H113" s="15" t="s">
        <v>509</v>
      </c>
      <c r="I113" s="15" t="s">
        <v>45</v>
      </c>
      <c r="J113" s="15">
        <v>1.65</v>
      </c>
      <c r="K113" s="15" t="s">
        <v>3099</v>
      </c>
      <c r="L113" s="16">
        <v>1.6</v>
      </c>
      <c r="M113" s="15" t="s">
        <v>3100</v>
      </c>
      <c r="N113" s="15">
        <v>1.6</v>
      </c>
      <c r="O113" s="15" t="s">
        <v>3101</v>
      </c>
      <c r="P113" s="15">
        <v>17.87</v>
      </c>
      <c r="Q113" s="87" t="s">
        <v>3102</v>
      </c>
      <c r="R113" s="15">
        <v>17.87</v>
      </c>
      <c r="S113" s="87" t="s">
        <v>3102</v>
      </c>
      <c r="T113" s="15">
        <v>17.87</v>
      </c>
      <c r="U113" s="15"/>
      <c r="V113" s="15">
        <v>1.1000000000000001</v>
      </c>
      <c r="W113" s="87" t="s">
        <v>3103</v>
      </c>
      <c r="X113" s="87">
        <v>1.2</v>
      </c>
      <c r="Y113" s="15" t="s">
        <v>3104</v>
      </c>
      <c r="Z113" s="15">
        <v>1.2</v>
      </c>
      <c r="AA113" s="87" t="s">
        <v>3103</v>
      </c>
      <c r="AB113" s="15">
        <v>0.6</v>
      </c>
      <c r="AC113" s="15" t="s">
        <v>3105</v>
      </c>
      <c r="AD113" s="15">
        <v>0.6</v>
      </c>
      <c r="AE113" s="15"/>
      <c r="AF113" s="16">
        <v>0.6</v>
      </c>
      <c r="AG113" s="15" t="s">
        <v>3105</v>
      </c>
      <c r="AH113" s="15">
        <v>21.22</v>
      </c>
      <c r="AI113" s="14">
        <v>21.27</v>
      </c>
      <c r="AJ113" s="100">
        <v>21.27</v>
      </c>
      <c r="AK113" s="15"/>
      <c r="AL113" s="15" t="s">
        <v>2182</v>
      </c>
      <c r="AM113" s="15" t="s">
        <v>1676</v>
      </c>
      <c r="AN113" s="87" t="s">
        <v>430</v>
      </c>
    </row>
    <row r="114" spans="1:40" s="26" customFormat="1" ht="187.2" x14ac:dyDescent="0.25">
      <c r="A114" s="15">
        <v>112</v>
      </c>
      <c r="B114" s="16">
        <v>20223185010</v>
      </c>
      <c r="C114" s="16" t="s">
        <v>566</v>
      </c>
      <c r="D114" s="16" t="s">
        <v>1666</v>
      </c>
      <c r="E114" s="84" t="s">
        <v>3106</v>
      </c>
      <c r="F114" s="16">
        <v>15521313825</v>
      </c>
      <c r="G114" s="16" t="s">
        <v>207</v>
      </c>
      <c r="H114" s="16" t="s">
        <v>509</v>
      </c>
      <c r="I114" s="16" t="s">
        <v>45</v>
      </c>
      <c r="J114" s="16">
        <v>1.05</v>
      </c>
      <c r="K114" s="16" t="s">
        <v>3107</v>
      </c>
      <c r="L114" s="15">
        <v>1.05</v>
      </c>
      <c r="M114" s="15" t="s">
        <v>3108</v>
      </c>
      <c r="N114" s="16">
        <v>1.05</v>
      </c>
      <c r="O114" s="16" t="s">
        <v>3107</v>
      </c>
      <c r="P114" s="91">
        <v>19.149999999999999</v>
      </c>
      <c r="Q114" s="16" t="s">
        <v>3109</v>
      </c>
      <c r="R114" s="15">
        <v>19.149999999999999</v>
      </c>
      <c r="S114" s="22" t="s">
        <v>3108</v>
      </c>
      <c r="T114" s="91">
        <v>19.149999999999999</v>
      </c>
      <c r="U114" s="16" t="s">
        <v>3109</v>
      </c>
      <c r="V114" s="16">
        <v>0.4</v>
      </c>
      <c r="W114" s="16" t="s">
        <v>3110</v>
      </c>
      <c r="X114" s="15">
        <v>0.4</v>
      </c>
      <c r="Y114" s="22" t="s">
        <v>3108</v>
      </c>
      <c r="Z114" s="16">
        <v>0.4</v>
      </c>
      <c r="AA114" s="16" t="s">
        <v>3110</v>
      </c>
      <c r="AB114" s="15"/>
      <c r="AC114" s="15"/>
      <c r="AD114" s="16">
        <v>0.8</v>
      </c>
      <c r="AE114" s="16" t="s">
        <v>3111</v>
      </c>
      <c r="AF114" s="14">
        <v>0.6</v>
      </c>
      <c r="AG114" s="16" t="s">
        <v>3112</v>
      </c>
      <c r="AH114" s="16"/>
      <c r="AI114" s="105">
        <v>21.4</v>
      </c>
      <c r="AJ114" s="100">
        <f>AF114+Z114+T114+N114</f>
        <v>21.2</v>
      </c>
      <c r="AK114" s="15" t="s">
        <v>3113</v>
      </c>
      <c r="AL114" s="15" t="s">
        <v>1676</v>
      </c>
      <c r="AM114" s="15" t="s">
        <v>1677</v>
      </c>
      <c r="AN114" s="87" t="s">
        <v>430</v>
      </c>
    </row>
    <row r="115" spans="1:40" s="26" customFormat="1" ht="171.6" x14ac:dyDescent="0.25">
      <c r="A115" s="15">
        <v>113</v>
      </c>
      <c r="B115" s="16">
        <v>20223141095</v>
      </c>
      <c r="C115" s="16" t="s">
        <v>507</v>
      </c>
      <c r="D115" s="16" t="s">
        <v>1666</v>
      </c>
      <c r="E115" s="84" t="s">
        <v>3114</v>
      </c>
      <c r="F115" s="16">
        <v>15915946392</v>
      </c>
      <c r="G115" s="16" t="s">
        <v>1192</v>
      </c>
      <c r="H115" s="16" t="s">
        <v>509</v>
      </c>
      <c r="I115" s="16" t="s">
        <v>45</v>
      </c>
      <c r="J115" s="16">
        <v>1.05</v>
      </c>
      <c r="K115" s="16" t="s">
        <v>3115</v>
      </c>
      <c r="L115" s="15">
        <v>0.85</v>
      </c>
      <c r="M115" s="15" t="s">
        <v>3116</v>
      </c>
      <c r="N115" s="16">
        <v>1.05</v>
      </c>
      <c r="O115" s="16" t="s">
        <v>3117</v>
      </c>
      <c r="P115" s="91">
        <v>18.309999999999999</v>
      </c>
      <c r="Q115" s="16" t="s">
        <v>3118</v>
      </c>
      <c r="R115" s="15">
        <v>18.309999999999999</v>
      </c>
      <c r="S115" s="22" t="s">
        <v>3116</v>
      </c>
      <c r="T115" s="91">
        <v>18.309999999999999</v>
      </c>
      <c r="U115" s="16" t="s">
        <v>3118</v>
      </c>
      <c r="V115" s="16">
        <v>0.4</v>
      </c>
      <c r="W115" s="16" t="s">
        <v>3119</v>
      </c>
      <c r="X115" s="15">
        <v>0.4</v>
      </c>
      <c r="Y115" s="22" t="s">
        <v>3116</v>
      </c>
      <c r="Z115" s="16">
        <v>0.4</v>
      </c>
      <c r="AA115" s="16" t="s">
        <v>3119</v>
      </c>
      <c r="AB115" s="15"/>
      <c r="AC115" s="15"/>
      <c r="AD115" s="16">
        <v>1.6</v>
      </c>
      <c r="AE115" s="16" t="s">
        <v>3120</v>
      </c>
      <c r="AF115" s="14">
        <v>1.4</v>
      </c>
      <c r="AG115" s="16" t="s">
        <v>3120</v>
      </c>
      <c r="AH115" s="16"/>
      <c r="AI115" s="105">
        <v>21.36</v>
      </c>
      <c r="AJ115" s="100">
        <f>AF115+Z115+T115+N115</f>
        <v>21.16</v>
      </c>
      <c r="AK115" s="15" t="s">
        <v>3121</v>
      </c>
      <c r="AL115" s="15" t="s">
        <v>1676</v>
      </c>
      <c r="AM115" s="15" t="s">
        <v>1677</v>
      </c>
      <c r="AN115" s="87" t="s">
        <v>430</v>
      </c>
    </row>
    <row r="116" spans="1:40" s="26" customFormat="1" ht="234" x14ac:dyDescent="0.25">
      <c r="A116" s="15">
        <v>114</v>
      </c>
      <c r="B116" s="15" t="s">
        <v>3122</v>
      </c>
      <c r="C116" s="15" t="s">
        <v>566</v>
      </c>
      <c r="D116" s="15" t="s">
        <v>1643</v>
      </c>
      <c r="E116" s="82" t="s">
        <v>3123</v>
      </c>
      <c r="F116" s="15">
        <v>15115795578</v>
      </c>
      <c r="G116" s="15" t="s">
        <v>473</v>
      </c>
      <c r="H116" s="15" t="s">
        <v>509</v>
      </c>
      <c r="I116" s="15" t="s">
        <v>45</v>
      </c>
      <c r="J116" s="88">
        <v>0.65</v>
      </c>
      <c r="K116" s="87" t="s">
        <v>3124</v>
      </c>
      <c r="L116" s="22" t="s">
        <v>3125</v>
      </c>
      <c r="M116" s="15" t="s">
        <v>3126</v>
      </c>
      <c r="N116" s="15">
        <v>0.85</v>
      </c>
      <c r="O116" s="15" t="s">
        <v>3126</v>
      </c>
      <c r="P116" s="88">
        <v>18.09</v>
      </c>
      <c r="Q116" s="87" t="s">
        <v>3127</v>
      </c>
      <c r="R116" s="15">
        <v>18.09</v>
      </c>
      <c r="S116" s="15" t="s">
        <v>3127</v>
      </c>
      <c r="T116" s="15">
        <v>18.09</v>
      </c>
      <c r="U116" s="15" t="s">
        <v>3127</v>
      </c>
      <c r="V116" s="88">
        <v>0.6</v>
      </c>
      <c r="W116" s="87" t="s">
        <v>3128</v>
      </c>
      <c r="X116" s="22">
        <v>0.6</v>
      </c>
      <c r="Y116" s="15" t="s">
        <v>3128</v>
      </c>
      <c r="Z116" s="15">
        <v>0.6</v>
      </c>
      <c r="AA116" s="15" t="s">
        <v>3128</v>
      </c>
      <c r="AB116" s="88">
        <v>1.9</v>
      </c>
      <c r="AC116" s="87" t="s">
        <v>3129</v>
      </c>
      <c r="AD116" s="22">
        <v>1.6</v>
      </c>
      <c r="AE116" s="15" t="s">
        <v>3130</v>
      </c>
      <c r="AF116" s="22">
        <v>1.6</v>
      </c>
      <c r="AG116" s="15" t="s">
        <v>3130</v>
      </c>
      <c r="AH116" s="102">
        <v>21.24</v>
      </c>
      <c r="AI116" s="103" t="s">
        <v>3131</v>
      </c>
      <c r="AJ116" s="101">
        <f>N116+T116+Z116+AF116</f>
        <v>21.140000000000004</v>
      </c>
      <c r="AK116" s="15"/>
      <c r="AL116" s="15" t="s">
        <v>2192</v>
      </c>
      <c r="AM116" s="15" t="s">
        <v>1654</v>
      </c>
      <c r="AN116" s="87" t="s">
        <v>430</v>
      </c>
    </row>
    <row r="117" spans="1:40" s="26" customFormat="1" ht="374.4" x14ac:dyDescent="0.25">
      <c r="A117" s="15">
        <v>115</v>
      </c>
      <c r="B117" s="15" t="s">
        <v>3132</v>
      </c>
      <c r="C117" s="15" t="s">
        <v>507</v>
      </c>
      <c r="D117" s="15" t="s">
        <v>1689</v>
      </c>
      <c r="E117" s="82" t="s">
        <v>3133</v>
      </c>
      <c r="F117" s="15" t="s">
        <v>3134</v>
      </c>
      <c r="G117" s="15" t="s">
        <v>667</v>
      </c>
      <c r="H117" s="15" t="s">
        <v>509</v>
      </c>
      <c r="I117" s="15" t="s">
        <v>45</v>
      </c>
      <c r="J117" s="15">
        <v>0.85</v>
      </c>
      <c r="K117" s="15" t="s">
        <v>3135</v>
      </c>
      <c r="L117" s="22">
        <v>0.85</v>
      </c>
      <c r="M117" s="15" t="s">
        <v>3135</v>
      </c>
      <c r="N117" s="15">
        <v>0.85</v>
      </c>
      <c r="O117" s="15" t="s">
        <v>3136</v>
      </c>
      <c r="P117" s="15">
        <v>18.431999999999999</v>
      </c>
      <c r="Q117" s="15" t="s">
        <v>3137</v>
      </c>
      <c r="R117" s="22">
        <v>18.431999999999999</v>
      </c>
      <c r="S117" s="15" t="s">
        <v>3137</v>
      </c>
      <c r="T117" s="15">
        <v>18.43</v>
      </c>
      <c r="U117" s="15" t="s">
        <v>3137</v>
      </c>
      <c r="V117" s="15">
        <v>1</v>
      </c>
      <c r="W117" s="15" t="s">
        <v>3138</v>
      </c>
      <c r="X117" s="22">
        <v>1</v>
      </c>
      <c r="Y117" s="15" t="s">
        <v>3138</v>
      </c>
      <c r="Z117" s="15">
        <v>1</v>
      </c>
      <c r="AA117" s="15" t="s">
        <v>3138</v>
      </c>
      <c r="AB117" s="15">
        <v>1.2</v>
      </c>
      <c r="AC117" s="15" t="s">
        <v>3139</v>
      </c>
      <c r="AD117" s="22">
        <v>1.2</v>
      </c>
      <c r="AE117" s="15" t="s">
        <v>3140</v>
      </c>
      <c r="AF117" s="14">
        <v>0.8</v>
      </c>
      <c r="AG117" s="15" t="s">
        <v>3141</v>
      </c>
      <c r="AH117" s="15">
        <v>21.48</v>
      </c>
      <c r="AI117" s="14">
        <v>21.28</v>
      </c>
      <c r="AJ117" s="100">
        <f>SUM(N117,T117,Z117,AF117)</f>
        <v>21.080000000000002</v>
      </c>
      <c r="AK117" s="15"/>
      <c r="AL117" s="87" t="s">
        <v>2269</v>
      </c>
      <c r="AM117" s="15" t="s">
        <v>1700</v>
      </c>
      <c r="AN117" s="87" t="s">
        <v>430</v>
      </c>
    </row>
    <row r="118" spans="1:40" s="26" customFormat="1" ht="109.2" x14ac:dyDescent="0.25">
      <c r="A118" s="15">
        <v>116</v>
      </c>
      <c r="B118" s="15">
        <v>20223141067</v>
      </c>
      <c r="C118" s="15" t="s">
        <v>507</v>
      </c>
      <c r="D118" s="15" t="s">
        <v>1730</v>
      </c>
      <c r="E118" s="82" t="s">
        <v>3142</v>
      </c>
      <c r="F118" s="15">
        <v>13242006240</v>
      </c>
      <c r="G118" s="15" t="s">
        <v>2776</v>
      </c>
      <c r="H118" s="15" t="s">
        <v>509</v>
      </c>
      <c r="I118" s="15" t="s">
        <v>45</v>
      </c>
      <c r="J118" s="15">
        <v>0</v>
      </c>
      <c r="K118" s="15" t="s">
        <v>148</v>
      </c>
      <c r="L118" s="16">
        <v>0</v>
      </c>
      <c r="M118" s="15"/>
      <c r="N118" s="15">
        <v>2.4500000000000002</v>
      </c>
      <c r="O118" s="15" t="s">
        <v>3143</v>
      </c>
      <c r="P118" s="15">
        <v>17.8</v>
      </c>
      <c r="Q118" s="87">
        <v>17.8</v>
      </c>
      <c r="R118" s="15">
        <v>17.8</v>
      </c>
      <c r="S118" s="15"/>
      <c r="T118" s="15">
        <v>17.8</v>
      </c>
      <c r="U118" s="15" t="s">
        <v>3144</v>
      </c>
      <c r="V118" s="15">
        <v>0.2</v>
      </c>
      <c r="W118" s="87" t="s">
        <v>1278</v>
      </c>
      <c r="X118" s="87">
        <v>0.2</v>
      </c>
      <c r="Y118" s="15"/>
      <c r="Z118" s="15">
        <v>0.2</v>
      </c>
      <c r="AA118" s="87" t="s">
        <v>1278</v>
      </c>
      <c r="AB118" s="15">
        <v>3.25</v>
      </c>
      <c r="AC118" s="15" t="s">
        <v>3145</v>
      </c>
      <c r="AD118" s="15">
        <v>3.25</v>
      </c>
      <c r="AE118" s="15"/>
      <c r="AF118" s="16">
        <v>0.6</v>
      </c>
      <c r="AG118" s="15" t="s">
        <v>3146</v>
      </c>
      <c r="AH118" s="15">
        <v>21.05</v>
      </c>
      <c r="AI118" s="14">
        <v>21.05</v>
      </c>
      <c r="AJ118" s="100">
        <f>19.05+2</f>
        <v>21.05</v>
      </c>
      <c r="AK118" s="15"/>
      <c r="AL118" s="15" t="s">
        <v>2182</v>
      </c>
      <c r="AM118" s="15" t="s">
        <v>1676</v>
      </c>
      <c r="AN118" s="87" t="s">
        <v>430</v>
      </c>
    </row>
    <row r="119" spans="1:40" s="26" customFormat="1" ht="358.8" x14ac:dyDescent="0.25">
      <c r="A119" s="15">
        <v>117</v>
      </c>
      <c r="B119" s="15" t="s">
        <v>3147</v>
      </c>
      <c r="C119" s="15" t="s">
        <v>566</v>
      </c>
      <c r="D119" s="15" t="s">
        <v>1643</v>
      </c>
      <c r="E119" s="82" t="s">
        <v>3148</v>
      </c>
      <c r="F119" s="15">
        <v>18720510773</v>
      </c>
      <c r="G119" s="15" t="s">
        <v>187</v>
      </c>
      <c r="H119" s="15" t="s">
        <v>509</v>
      </c>
      <c r="I119" s="15" t="s">
        <v>45</v>
      </c>
      <c r="J119" s="87">
        <v>0.9</v>
      </c>
      <c r="K119" s="87" t="s">
        <v>3149</v>
      </c>
      <c r="L119" s="15" t="s">
        <v>3150</v>
      </c>
      <c r="M119" s="15" t="s">
        <v>3151</v>
      </c>
      <c r="N119" s="15">
        <v>0.85</v>
      </c>
      <c r="O119" s="15" t="s">
        <v>3151</v>
      </c>
      <c r="P119" s="87">
        <v>17.856000000000002</v>
      </c>
      <c r="Q119" s="87" t="s">
        <v>3152</v>
      </c>
      <c r="R119" s="15">
        <v>17.86</v>
      </c>
      <c r="S119" s="15" t="s">
        <v>3152</v>
      </c>
      <c r="T119" s="15">
        <v>17.86</v>
      </c>
      <c r="U119" s="15" t="s">
        <v>3152</v>
      </c>
      <c r="V119" s="87">
        <v>0.6</v>
      </c>
      <c r="W119" s="87" t="s">
        <v>3153</v>
      </c>
      <c r="X119" s="15">
        <v>0.6</v>
      </c>
      <c r="Y119" s="15" t="s">
        <v>3154</v>
      </c>
      <c r="Z119" s="15">
        <v>0.6</v>
      </c>
      <c r="AA119" s="15" t="s">
        <v>3154</v>
      </c>
      <c r="AB119" s="87">
        <v>2.2999999999999998</v>
      </c>
      <c r="AC119" s="87" t="s">
        <v>3155</v>
      </c>
      <c r="AD119" s="15">
        <v>1.7</v>
      </c>
      <c r="AE119" s="15" t="s">
        <v>3156</v>
      </c>
      <c r="AF119" s="15">
        <v>1.7</v>
      </c>
      <c r="AG119" s="15" t="s">
        <v>3156</v>
      </c>
      <c r="AH119" s="87">
        <v>21.655999999999999</v>
      </c>
      <c r="AI119" s="106" t="s">
        <v>3157</v>
      </c>
      <c r="AJ119" s="101">
        <f>N119+T119+Z119+AF119</f>
        <v>21.01</v>
      </c>
      <c r="AK119" s="15"/>
      <c r="AL119" s="15" t="s">
        <v>2192</v>
      </c>
      <c r="AM119" s="15" t="s">
        <v>1654</v>
      </c>
      <c r="AN119" s="87" t="s">
        <v>430</v>
      </c>
    </row>
    <row r="120" spans="1:40" s="26" customFormat="1" ht="156" x14ac:dyDescent="0.25">
      <c r="A120" s="15">
        <v>118</v>
      </c>
      <c r="B120" s="16">
        <v>20223141091</v>
      </c>
      <c r="C120" s="16" t="s">
        <v>507</v>
      </c>
      <c r="D120" s="15" t="s">
        <v>1634</v>
      </c>
      <c r="E120" s="85" t="s">
        <v>3158</v>
      </c>
      <c r="F120" s="16">
        <v>13392738276</v>
      </c>
      <c r="G120" s="16" t="s">
        <v>56</v>
      </c>
      <c r="H120" s="16" t="s">
        <v>509</v>
      </c>
      <c r="I120" s="16" t="s">
        <v>45</v>
      </c>
      <c r="J120" s="16">
        <v>1.05</v>
      </c>
      <c r="K120" s="16" t="s">
        <v>3159</v>
      </c>
      <c r="L120" s="15">
        <v>1.05</v>
      </c>
      <c r="M120" s="15" t="s">
        <v>3159</v>
      </c>
      <c r="N120" s="16">
        <v>1.25</v>
      </c>
      <c r="O120" s="16" t="s">
        <v>3160</v>
      </c>
      <c r="P120" s="15">
        <v>18.36</v>
      </c>
      <c r="Q120" s="16" t="s">
        <v>3161</v>
      </c>
      <c r="R120" s="15">
        <v>18.36</v>
      </c>
      <c r="S120" s="15" t="s">
        <v>3161</v>
      </c>
      <c r="T120" s="15">
        <v>18.36</v>
      </c>
      <c r="U120" s="16" t="s">
        <v>3161</v>
      </c>
      <c r="V120" s="15">
        <v>0.8</v>
      </c>
      <c r="W120" s="94" t="s">
        <v>3162</v>
      </c>
      <c r="X120" s="15">
        <v>0.8</v>
      </c>
      <c r="Y120" s="15" t="s">
        <v>3162</v>
      </c>
      <c r="Z120" s="15">
        <v>0.8</v>
      </c>
      <c r="AA120" s="94" t="s">
        <v>3162</v>
      </c>
      <c r="AB120" s="15">
        <v>0.8</v>
      </c>
      <c r="AC120" s="94" t="s">
        <v>3163</v>
      </c>
      <c r="AD120" s="15">
        <v>0.8</v>
      </c>
      <c r="AE120" s="15" t="s">
        <v>3163</v>
      </c>
      <c r="AF120" s="15">
        <v>0.6</v>
      </c>
      <c r="AG120" s="94" t="s">
        <v>3164</v>
      </c>
      <c r="AH120" s="15">
        <v>21.01</v>
      </c>
      <c r="AI120" s="15">
        <f>N120+T120+Z120+AF120</f>
        <v>21.01</v>
      </c>
      <c r="AJ120" s="100">
        <f t="shared" ref="AJ120:AJ124" si="5">AF120+Z120+T120+N120</f>
        <v>21.009999999999998</v>
      </c>
      <c r="AK120" s="94" t="s">
        <v>3165</v>
      </c>
      <c r="AL120" s="94"/>
      <c r="AM120" s="15" t="s">
        <v>1640</v>
      </c>
      <c r="AN120" s="87" t="s">
        <v>430</v>
      </c>
    </row>
    <row r="121" spans="1:40" s="26" customFormat="1" ht="187.2" x14ac:dyDescent="0.25">
      <c r="A121" s="15">
        <v>119</v>
      </c>
      <c r="B121" s="15">
        <v>20223141034</v>
      </c>
      <c r="C121" s="15" t="s">
        <v>507</v>
      </c>
      <c r="D121" s="15" t="s">
        <v>1678</v>
      </c>
      <c r="E121" s="82" t="s">
        <v>3166</v>
      </c>
      <c r="F121" s="15">
        <v>13610075821</v>
      </c>
      <c r="G121" s="15" t="s">
        <v>478</v>
      </c>
      <c r="H121" s="15" t="s">
        <v>509</v>
      </c>
      <c r="I121" s="15" t="s">
        <v>45</v>
      </c>
      <c r="J121" s="15">
        <v>1.05</v>
      </c>
      <c r="K121" s="15" t="s">
        <v>3167</v>
      </c>
      <c r="L121" s="15">
        <v>1.05</v>
      </c>
      <c r="M121" s="15" t="s">
        <v>3167</v>
      </c>
      <c r="N121" s="15">
        <v>1.05</v>
      </c>
      <c r="O121" s="15" t="s">
        <v>3167</v>
      </c>
      <c r="P121" s="15">
        <v>18.25</v>
      </c>
      <c r="Q121" s="15" t="s">
        <v>3168</v>
      </c>
      <c r="R121" s="15">
        <v>18.25</v>
      </c>
      <c r="S121" s="15" t="s">
        <v>3168</v>
      </c>
      <c r="T121" s="15">
        <v>18.25</v>
      </c>
      <c r="U121" s="15" t="s">
        <v>3168</v>
      </c>
      <c r="V121" s="15">
        <v>0.2</v>
      </c>
      <c r="W121" s="15" t="s">
        <v>1508</v>
      </c>
      <c r="X121" s="15">
        <v>0.2</v>
      </c>
      <c r="Y121" s="15" t="s">
        <v>1508</v>
      </c>
      <c r="Z121" s="15">
        <v>0.2</v>
      </c>
      <c r="AA121" s="15" t="s">
        <v>1508</v>
      </c>
      <c r="AB121" s="15">
        <v>1.5</v>
      </c>
      <c r="AC121" s="15" t="s">
        <v>3169</v>
      </c>
      <c r="AD121" s="15">
        <v>1.5</v>
      </c>
      <c r="AE121" s="15" t="s">
        <v>3169</v>
      </c>
      <c r="AF121" s="15">
        <v>1.5</v>
      </c>
      <c r="AG121" s="15" t="s">
        <v>3169</v>
      </c>
      <c r="AH121" s="15">
        <v>21</v>
      </c>
      <c r="AI121" s="15">
        <v>21</v>
      </c>
      <c r="AJ121" s="100">
        <v>21</v>
      </c>
      <c r="AK121" s="15"/>
      <c r="AL121" s="87" t="s">
        <v>1686</v>
      </c>
      <c r="AM121" s="15" t="s">
        <v>1687</v>
      </c>
      <c r="AN121" s="87" t="s">
        <v>430</v>
      </c>
    </row>
    <row r="122" spans="1:40" ht="234" x14ac:dyDescent="0.25">
      <c r="A122" s="15">
        <v>120</v>
      </c>
      <c r="B122" s="22">
        <v>20223185034</v>
      </c>
      <c r="C122" s="22" t="s">
        <v>566</v>
      </c>
      <c r="D122" s="22" t="s">
        <v>1759</v>
      </c>
      <c r="E122" s="83" t="s">
        <v>3170</v>
      </c>
      <c r="F122" s="22">
        <v>15521245820</v>
      </c>
      <c r="G122" s="22" t="s">
        <v>64</v>
      </c>
      <c r="H122" s="22" t="s">
        <v>44</v>
      </c>
      <c r="I122" s="22" t="s">
        <v>45</v>
      </c>
      <c r="J122" s="22">
        <v>0.95</v>
      </c>
      <c r="K122" s="92" t="s">
        <v>3171</v>
      </c>
      <c r="L122" s="22">
        <v>0.95</v>
      </c>
      <c r="M122" s="92" t="s">
        <v>3171</v>
      </c>
      <c r="N122" s="93">
        <v>0.75</v>
      </c>
      <c r="O122" s="92" t="s">
        <v>3172</v>
      </c>
      <c r="P122" s="22">
        <v>18.53</v>
      </c>
      <c r="Q122" s="95" t="s">
        <v>3173</v>
      </c>
      <c r="R122" s="22">
        <v>18.53</v>
      </c>
      <c r="S122" s="95" t="s">
        <v>3173</v>
      </c>
      <c r="T122" s="93"/>
      <c r="U122" s="93"/>
      <c r="V122" s="22" t="s">
        <v>220</v>
      </c>
      <c r="W122" s="96" t="s">
        <v>3174</v>
      </c>
      <c r="X122" s="22">
        <v>0.6</v>
      </c>
      <c r="Y122" s="96" t="s">
        <v>3174</v>
      </c>
      <c r="Z122" s="93"/>
      <c r="AA122" s="93"/>
      <c r="AB122" s="22">
        <v>1.1000000000000001</v>
      </c>
      <c r="AC122" s="96" t="s">
        <v>3175</v>
      </c>
      <c r="AD122" s="22">
        <v>1.1000000000000001</v>
      </c>
      <c r="AE122" s="96" t="s">
        <v>3175</v>
      </c>
      <c r="AF122" s="97"/>
      <c r="AG122" s="97"/>
      <c r="AH122" s="15">
        <v>21.18</v>
      </c>
      <c r="AI122" s="87">
        <v>21.18</v>
      </c>
      <c r="AJ122" s="100">
        <v>20.98</v>
      </c>
      <c r="AK122" s="87" t="s">
        <v>3176</v>
      </c>
      <c r="AL122" s="87" t="s">
        <v>1771</v>
      </c>
      <c r="AM122" s="87" t="s">
        <v>1772</v>
      </c>
      <c r="AN122" s="87" t="s">
        <v>430</v>
      </c>
    </row>
    <row r="123" spans="1:40" ht="202.8" x14ac:dyDescent="0.25">
      <c r="A123" s="15">
        <v>121</v>
      </c>
      <c r="B123" s="16">
        <v>20223141086</v>
      </c>
      <c r="C123" s="16" t="s">
        <v>507</v>
      </c>
      <c r="D123" s="16" t="s">
        <v>1666</v>
      </c>
      <c r="E123" s="84" t="s">
        <v>3177</v>
      </c>
      <c r="F123" s="16">
        <v>13277918595</v>
      </c>
      <c r="G123" s="16" t="s">
        <v>892</v>
      </c>
      <c r="H123" s="16" t="s">
        <v>509</v>
      </c>
      <c r="I123" s="16" t="s">
        <v>45</v>
      </c>
      <c r="J123" s="16">
        <v>1.45</v>
      </c>
      <c r="K123" s="16" t="s">
        <v>3178</v>
      </c>
      <c r="L123" s="15">
        <v>1.25</v>
      </c>
      <c r="M123" s="15" t="s">
        <v>3179</v>
      </c>
      <c r="N123" s="15">
        <v>1.25</v>
      </c>
      <c r="O123" s="16" t="s">
        <v>3180</v>
      </c>
      <c r="P123" s="91">
        <v>17.600000000000001</v>
      </c>
      <c r="Q123" s="16" t="s">
        <v>3181</v>
      </c>
      <c r="R123" s="15">
        <v>17.600000000000001</v>
      </c>
      <c r="S123" s="22" t="s">
        <v>3179</v>
      </c>
      <c r="T123" s="91">
        <v>17.600000000000001</v>
      </c>
      <c r="U123" s="16" t="s">
        <v>3181</v>
      </c>
      <c r="V123" s="16">
        <v>1</v>
      </c>
      <c r="W123" s="16" t="s">
        <v>3182</v>
      </c>
      <c r="X123" s="15">
        <v>1</v>
      </c>
      <c r="Y123" s="22" t="s">
        <v>3179</v>
      </c>
      <c r="Z123" s="15">
        <v>1</v>
      </c>
      <c r="AA123" s="16" t="s">
        <v>3182</v>
      </c>
      <c r="AB123" s="15"/>
      <c r="AC123" s="15"/>
      <c r="AD123" s="16">
        <v>1.1000000000000001</v>
      </c>
      <c r="AE123" s="16" t="s">
        <v>3183</v>
      </c>
      <c r="AF123" s="14">
        <v>1.1000000000000001</v>
      </c>
      <c r="AG123" s="14" t="s">
        <v>3184</v>
      </c>
      <c r="AH123" s="14"/>
      <c r="AI123" s="105">
        <v>21.15</v>
      </c>
      <c r="AJ123" s="100">
        <f t="shared" si="5"/>
        <v>20.950000000000003</v>
      </c>
      <c r="AK123" s="15" t="s">
        <v>3185</v>
      </c>
      <c r="AL123" s="15" t="s">
        <v>1676</v>
      </c>
      <c r="AM123" s="15" t="s">
        <v>1677</v>
      </c>
      <c r="AN123" s="87" t="s">
        <v>430</v>
      </c>
    </row>
    <row r="124" spans="1:40" ht="234" x14ac:dyDescent="0.25">
      <c r="A124" s="15">
        <v>122</v>
      </c>
      <c r="B124" s="16">
        <v>20223184036</v>
      </c>
      <c r="C124" s="16" t="s">
        <v>566</v>
      </c>
      <c r="D124" s="16" t="s">
        <v>1666</v>
      </c>
      <c r="E124" s="84" t="s">
        <v>3186</v>
      </c>
      <c r="F124" s="16">
        <v>18868009454</v>
      </c>
      <c r="G124" s="16" t="s">
        <v>167</v>
      </c>
      <c r="H124" s="16" t="s">
        <v>509</v>
      </c>
      <c r="I124" s="16" t="s">
        <v>45</v>
      </c>
      <c r="J124" s="16">
        <v>1.65</v>
      </c>
      <c r="K124" s="16" t="s">
        <v>3187</v>
      </c>
      <c r="L124" s="15">
        <v>1.25</v>
      </c>
      <c r="M124" s="15" t="s">
        <v>2858</v>
      </c>
      <c r="N124" s="16">
        <v>1.45</v>
      </c>
      <c r="O124" s="16" t="s">
        <v>3188</v>
      </c>
      <c r="P124" s="91">
        <v>18.16</v>
      </c>
      <c r="Q124" s="16" t="s">
        <v>3189</v>
      </c>
      <c r="R124" s="15">
        <v>18.16</v>
      </c>
      <c r="S124" s="22" t="s">
        <v>2858</v>
      </c>
      <c r="T124" s="91">
        <v>18.16</v>
      </c>
      <c r="U124" s="16" t="s">
        <v>3189</v>
      </c>
      <c r="V124" s="16">
        <v>0.6</v>
      </c>
      <c r="W124" s="16" t="s">
        <v>3190</v>
      </c>
      <c r="X124" s="15">
        <v>0.6</v>
      </c>
      <c r="Y124" s="22" t="s">
        <v>2858</v>
      </c>
      <c r="Z124" s="16">
        <v>0.6</v>
      </c>
      <c r="AA124" s="16" t="s">
        <v>3190</v>
      </c>
      <c r="AB124" s="15"/>
      <c r="AC124" s="15"/>
      <c r="AD124" s="16">
        <v>0.7</v>
      </c>
      <c r="AE124" s="16" t="s">
        <v>3191</v>
      </c>
      <c r="AF124" s="16">
        <v>0.7</v>
      </c>
      <c r="AG124" s="16" t="s">
        <v>3191</v>
      </c>
      <c r="AH124" s="16"/>
      <c r="AI124" s="105">
        <v>21.11</v>
      </c>
      <c r="AJ124" s="100">
        <f t="shared" si="5"/>
        <v>20.91</v>
      </c>
      <c r="AK124" s="15" t="s">
        <v>3192</v>
      </c>
      <c r="AL124" s="15" t="s">
        <v>1676</v>
      </c>
      <c r="AM124" s="15" t="s">
        <v>1677</v>
      </c>
      <c r="AN124" s="87" t="s">
        <v>430</v>
      </c>
    </row>
    <row r="125" spans="1:40" ht="218.4" x14ac:dyDescent="0.25">
      <c r="A125" s="15">
        <v>123</v>
      </c>
      <c r="B125" s="15" t="s">
        <v>3193</v>
      </c>
      <c r="C125" s="15" t="s">
        <v>566</v>
      </c>
      <c r="D125" s="15" t="s">
        <v>1643</v>
      </c>
      <c r="E125" s="82" t="s">
        <v>3194</v>
      </c>
      <c r="F125" s="15">
        <v>1780205141</v>
      </c>
      <c r="G125" s="15" t="s">
        <v>473</v>
      </c>
      <c r="H125" s="15" t="s">
        <v>509</v>
      </c>
      <c r="I125" s="15" t="s">
        <v>45</v>
      </c>
      <c r="J125" s="88">
        <v>0.45</v>
      </c>
      <c r="K125" s="87" t="s">
        <v>3195</v>
      </c>
      <c r="L125" s="22" t="s">
        <v>2273</v>
      </c>
      <c r="M125" s="15" t="s">
        <v>3196</v>
      </c>
      <c r="N125" s="15">
        <v>0.65</v>
      </c>
      <c r="O125" s="15" t="s">
        <v>3196</v>
      </c>
      <c r="P125" s="88">
        <v>18.36</v>
      </c>
      <c r="Q125" s="87" t="s">
        <v>3197</v>
      </c>
      <c r="R125" s="15">
        <v>18.36</v>
      </c>
      <c r="S125" s="15" t="s">
        <v>3197</v>
      </c>
      <c r="T125" s="15">
        <v>18.36</v>
      </c>
      <c r="U125" s="15" t="s">
        <v>3197</v>
      </c>
      <c r="V125" s="88">
        <v>0.6</v>
      </c>
      <c r="W125" s="87" t="s">
        <v>3198</v>
      </c>
      <c r="X125" s="22" t="s">
        <v>3199</v>
      </c>
      <c r="Y125" s="15" t="s">
        <v>3200</v>
      </c>
      <c r="Z125" s="15">
        <v>0.4</v>
      </c>
      <c r="AA125" s="15" t="s">
        <v>3200</v>
      </c>
      <c r="AB125" s="88">
        <v>1.5</v>
      </c>
      <c r="AC125" s="87" t="s">
        <v>3201</v>
      </c>
      <c r="AD125" s="22">
        <v>1.5</v>
      </c>
      <c r="AE125" s="15" t="s">
        <v>3201</v>
      </c>
      <c r="AF125" s="22">
        <v>1.5</v>
      </c>
      <c r="AG125" s="15" t="s">
        <v>3201</v>
      </c>
      <c r="AH125" s="88">
        <v>20.91</v>
      </c>
      <c r="AI125" s="103" t="s">
        <v>3202</v>
      </c>
      <c r="AJ125" s="101">
        <f>N125+T125+Z125+AF125</f>
        <v>20.909999999999997</v>
      </c>
      <c r="AK125" s="15"/>
      <c r="AL125" s="15" t="s">
        <v>2192</v>
      </c>
      <c r="AM125" s="15" t="s">
        <v>1654</v>
      </c>
      <c r="AN125" s="87" t="s">
        <v>430</v>
      </c>
    </row>
    <row r="126" spans="1:40" ht="280.8" x14ac:dyDescent="0.25">
      <c r="A126" s="15">
        <v>124</v>
      </c>
      <c r="B126" s="16">
        <v>20223185085</v>
      </c>
      <c r="C126" s="16" t="s">
        <v>566</v>
      </c>
      <c r="D126" s="15" t="s">
        <v>1634</v>
      </c>
      <c r="E126" s="85" t="s">
        <v>3203</v>
      </c>
      <c r="F126" s="16">
        <v>18063420312</v>
      </c>
      <c r="G126" s="16" t="s">
        <v>103</v>
      </c>
      <c r="H126" s="16" t="s">
        <v>509</v>
      </c>
      <c r="I126" s="16" t="s">
        <v>45</v>
      </c>
      <c r="J126" s="16">
        <v>0.65</v>
      </c>
      <c r="K126" s="16" t="s">
        <v>3204</v>
      </c>
      <c r="L126" s="15">
        <v>0.65</v>
      </c>
      <c r="M126" s="16" t="s">
        <v>3204</v>
      </c>
      <c r="N126" s="16">
        <v>0.85</v>
      </c>
      <c r="O126" s="16" t="s">
        <v>3205</v>
      </c>
      <c r="P126" s="16">
        <v>18.399999999999999</v>
      </c>
      <c r="Q126" s="94" t="s">
        <v>3206</v>
      </c>
      <c r="R126" s="15">
        <v>18.399999999999999</v>
      </c>
      <c r="S126" s="15" t="s">
        <v>3206</v>
      </c>
      <c r="T126" s="16">
        <v>18.399999999999999</v>
      </c>
      <c r="U126" s="94" t="s">
        <v>3206</v>
      </c>
      <c r="V126" s="15">
        <v>1.1000000000000001</v>
      </c>
      <c r="W126" s="94" t="s">
        <v>3207</v>
      </c>
      <c r="X126" s="15">
        <v>1.1000000000000001</v>
      </c>
      <c r="Y126" s="16" t="s">
        <v>3207</v>
      </c>
      <c r="Z126" s="15">
        <v>0.6</v>
      </c>
      <c r="AA126" s="94" t="s">
        <v>3208</v>
      </c>
      <c r="AB126" s="15">
        <v>1.2</v>
      </c>
      <c r="AC126" s="94" t="s">
        <v>3209</v>
      </c>
      <c r="AD126" s="15">
        <v>1.2</v>
      </c>
      <c r="AE126" s="15" t="s">
        <v>3209</v>
      </c>
      <c r="AF126" s="15">
        <v>1</v>
      </c>
      <c r="AG126" s="94" t="s">
        <v>3209</v>
      </c>
      <c r="AH126" s="15">
        <v>21.35</v>
      </c>
      <c r="AI126" s="15">
        <f>N126+T126+Z126+AF126</f>
        <v>20.85</v>
      </c>
      <c r="AJ126" s="100">
        <f t="shared" ref="AJ126:AJ129" si="6">AF126+Z126+T126+N126</f>
        <v>20.85</v>
      </c>
      <c r="AK126" s="94" t="s">
        <v>3210</v>
      </c>
      <c r="AL126" s="94"/>
      <c r="AM126" s="15" t="s">
        <v>1640</v>
      </c>
      <c r="AN126" s="87" t="s">
        <v>430</v>
      </c>
    </row>
    <row r="127" spans="1:40" ht="312" x14ac:dyDescent="0.25">
      <c r="A127" s="15">
        <v>125</v>
      </c>
      <c r="B127" s="16">
        <v>20223141008</v>
      </c>
      <c r="C127" s="16" t="s">
        <v>507</v>
      </c>
      <c r="D127" s="16" t="s">
        <v>1666</v>
      </c>
      <c r="E127" s="84" t="s">
        <v>3211</v>
      </c>
      <c r="F127" s="16">
        <v>13192785669</v>
      </c>
      <c r="G127" s="16" t="s">
        <v>207</v>
      </c>
      <c r="H127" s="16" t="s">
        <v>509</v>
      </c>
      <c r="I127" s="16" t="s">
        <v>45</v>
      </c>
      <c r="J127" s="16">
        <v>0.45</v>
      </c>
      <c r="K127" s="16" t="s">
        <v>3212</v>
      </c>
      <c r="L127" s="15">
        <v>0.45</v>
      </c>
      <c r="M127" s="15" t="s">
        <v>3213</v>
      </c>
      <c r="N127" s="15">
        <v>0.45</v>
      </c>
      <c r="O127" s="15" t="s">
        <v>3214</v>
      </c>
      <c r="P127" s="91">
        <v>18.45</v>
      </c>
      <c r="Q127" s="16" t="s">
        <v>3215</v>
      </c>
      <c r="R127" s="15">
        <v>18.45</v>
      </c>
      <c r="S127" s="22" t="s">
        <v>3213</v>
      </c>
      <c r="T127" s="91">
        <v>18.45</v>
      </c>
      <c r="U127" s="16" t="s">
        <v>3215</v>
      </c>
      <c r="V127" s="16">
        <v>0.2</v>
      </c>
      <c r="W127" s="16" t="s">
        <v>3216</v>
      </c>
      <c r="X127" s="15">
        <v>0.2</v>
      </c>
      <c r="Y127" s="22" t="s">
        <v>3213</v>
      </c>
      <c r="Z127" s="16">
        <v>0.2</v>
      </c>
      <c r="AA127" s="16" t="s">
        <v>3216</v>
      </c>
      <c r="AB127" s="15"/>
      <c r="AC127" s="15"/>
      <c r="AD127" s="16">
        <v>1.95</v>
      </c>
      <c r="AE127" s="87" t="s">
        <v>3217</v>
      </c>
      <c r="AF127" s="16">
        <v>1.75</v>
      </c>
      <c r="AG127" s="87" t="s">
        <v>3218</v>
      </c>
      <c r="AH127" s="87"/>
      <c r="AI127" s="105">
        <v>21.05</v>
      </c>
      <c r="AJ127" s="100">
        <f t="shared" si="6"/>
        <v>20.849999999999998</v>
      </c>
      <c r="AK127" s="15" t="s">
        <v>3219</v>
      </c>
      <c r="AL127" s="15" t="s">
        <v>1676</v>
      </c>
      <c r="AM127" s="15" t="s">
        <v>1677</v>
      </c>
      <c r="AN127" s="87" t="s">
        <v>430</v>
      </c>
    </row>
    <row r="128" spans="1:40" ht="202.8" x14ac:dyDescent="0.25">
      <c r="A128" s="15">
        <v>126</v>
      </c>
      <c r="B128" s="15" t="s">
        <v>3220</v>
      </c>
      <c r="C128" s="15" t="s">
        <v>507</v>
      </c>
      <c r="D128" s="15" t="s">
        <v>1643</v>
      </c>
      <c r="E128" s="82" t="s">
        <v>3221</v>
      </c>
      <c r="F128" s="15">
        <v>15816536070</v>
      </c>
      <c r="G128" s="15" t="s">
        <v>332</v>
      </c>
      <c r="H128" s="15" t="s">
        <v>509</v>
      </c>
      <c r="I128" s="15" t="s">
        <v>45</v>
      </c>
      <c r="J128" s="87">
        <v>1.25</v>
      </c>
      <c r="K128" s="87" t="s">
        <v>3222</v>
      </c>
      <c r="L128" s="15">
        <v>1.25</v>
      </c>
      <c r="M128" s="15" t="s">
        <v>3222</v>
      </c>
      <c r="N128" s="15">
        <v>1.25</v>
      </c>
      <c r="O128" s="15" t="s">
        <v>3222</v>
      </c>
      <c r="P128" s="87">
        <v>18.34</v>
      </c>
      <c r="Q128" s="87" t="s">
        <v>3223</v>
      </c>
      <c r="R128" s="15">
        <v>18.34</v>
      </c>
      <c r="S128" s="15" t="s">
        <v>3223</v>
      </c>
      <c r="T128" s="15">
        <v>18.34</v>
      </c>
      <c r="U128" s="15" t="s">
        <v>3223</v>
      </c>
      <c r="V128" s="87">
        <v>0.6</v>
      </c>
      <c r="W128" s="87" t="s">
        <v>3224</v>
      </c>
      <c r="X128" s="15">
        <v>0.6</v>
      </c>
      <c r="Y128" s="15" t="s">
        <v>3224</v>
      </c>
      <c r="Z128" s="15">
        <v>0.6</v>
      </c>
      <c r="AA128" s="15" t="s">
        <v>3224</v>
      </c>
      <c r="AB128" s="87">
        <v>0.7</v>
      </c>
      <c r="AC128" s="87" t="s">
        <v>3225</v>
      </c>
      <c r="AD128" s="15">
        <v>0.6</v>
      </c>
      <c r="AE128" s="15" t="s">
        <v>3226</v>
      </c>
      <c r="AF128" s="15">
        <v>0.6</v>
      </c>
      <c r="AG128" s="15" t="s">
        <v>3226</v>
      </c>
      <c r="AH128" s="102">
        <v>20.89</v>
      </c>
      <c r="AI128" s="106" t="s">
        <v>3227</v>
      </c>
      <c r="AJ128" s="101">
        <f>N128+T128+Z128+AF128</f>
        <v>20.790000000000003</v>
      </c>
      <c r="AK128" s="15"/>
      <c r="AL128" s="15" t="s">
        <v>2192</v>
      </c>
      <c r="AM128" s="15" t="s">
        <v>1654</v>
      </c>
      <c r="AN128" s="87" t="s">
        <v>430</v>
      </c>
    </row>
    <row r="129" spans="1:40" ht="156" x14ac:dyDescent="0.25">
      <c r="A129" s="15">
        <v>127</v>
      </c>
      <c r="B129" s="94">
        <v>20223141004</v>
      </c>
      <c r="C129" s="94" t="s">
        <v>507</v>
      </c>
      <c r="D129" s="94" t="s">
        <v>1634</v>
      </c>
      <c r="E129" s="107" t="s">
        <v>3228</v>
      </c>
      <c r="F129" s="94">
        <v>13642991880</v>
      </c>
      <c r="G129" s="94" t="s">
        <v>585</v>
      </c>
      <c r="H129" s="94" t="s">
        <v>509</v>
      </c>
      <c r="I129" s="94" t="s">
        <v>45</v>
      </c>
      <c r="J129" s="94">
        <v>1.25</v>
      </c>
      <c r="K129" s="94" t="s">
        <v>3229</v>
      </c>
      <c r="L129" s="15">
        <v>1.25</v>
      </c>
      <c r="M129" s="15" t="s">
        <v>3230</v>
      </c>
      <c r="N129" s="94">
        <v>1.25</v>
      </c>
      <c r="O129" s="94" t="s">
        <v>3229</v>
      </c>
      <c r="P129" s="15">
        <v>17.940000000000001</v>
      </c>
      <c r="Q129" s="94" t="s">
        <v>3231</v>
      </c>
      <c r="R129" s="15">
        <v>17.940000000000001</v>
      </c>
      <c r="S129" s="16" t="s">
        <v>3231</v>
      </c>
      <c r="T129" s="15">
        <v>17.940000000000001</v>
      </c>
      <c r="U129" s="94" t="s">
        <v>3231</v>
      </c>
      <c r="V129" s="15">
        <v>0.8</v>
      </c>
      <c r="W129" s="94" t="s">
        <v>3232</v>
      </c>
      <c r="X129" s="15">
        <v>0.8</v>
      </c>
      <c r="Y129" s="15" t="s">
        <v>3232</v>
      </c>
      <c r="Z129" s="15">
        <v>0.8</v>
      </c>
      <c r="AA129" s="94" t="s">
        <v>3232</v>
      </c>
      <c r="AB129" s="15">
        <v>0.8</v>
      </c>
      <c r="AC129" s="94" t="s">
        <v>3233</v>
      </c>
      <c r="AD129" s="15">
        <v>0.8</v>
      </c>
      <c r="AE129" s="15" t="s">
        <v>3233</v>
      </c>
      <c r="AF129" s="15">
        <v>0.8</v>
      </c>
      <c r="AG129" s="94" t="s">
        <v>3233</v>
      </c>
      <c r="AH129" s="15">
        <v>20.79</v>
      </c>
      <c r="AI129" s="15">
        <f t="shared" ref="AI129:AI134" si="7">N129+T129+Z129+AF129</f>
        <v>20.790000000000003</v>
      </c>
      <c r="AJ129" s="100">
        <f t="shared" si="6"/>
        <v>20.790000000000003</v>
      </c>
      <c r="AK129" s="94" t="s">
        <v>809</v>
      </c>
      <c r="AL129" s="94"/>
      <c r="AM129" s="15" t="s">
        <v>1640</v>
      </c>
      <c r="AN129" s="87" t="s">
        <v>430</v>
      </c>
    </row>
    <row r="130" spans="1:40" ht="156" x14ac:dyDescent="0.25">
      <c r="A130" s="15">
        <v>128</v>
      </c>
      <c r="B130" s="15">
        <v>20223185070</v>
      </c>
      <c r="C130" s="15" t="s">
        <v>566</v>
      </c>
      <c r="D130" s="15" t="s">
        <v>1655</v>
      </c>
      <c r="E130" s="82" t="s">
        <v>3234</v>
      </c>
      <c r="F130" s="15">
        <v>19856935169</v>
      </c>
      <c r="G130" s="15" t="s">
        <v>738</v>
      </c>
      <c r="H130" s="15" t="s">
        <v>509</v>
      </c>
      <c r="I130" s="15" t="s">
        <v>1680</v>
      </c>
      <c r="J130" s="15">
        <v>1.05</v>
      </c>
      <c r="K130" s="15" t="s">
        <v>3235</v>
      </c>
      <c r="L130" s="15">
        <v>1.05</v>
      </c>
      <c r="M130" s="15" t="s">
        <v>3235</v>
      </c>
      <c r="N130" s="15">
        <v>1.05</v>
      </c>
      <c r="O130" s="15" t="s">
        <v>3235</v>
      </c>
      <c r="P130" s="15">
        <v>18.27</v>
      </c>
      <c r="Q130" s="15" t="s">
        <v>3236</v>
      </c>
      <c r="R130" s="15">
        <v>18.34</v>
      </c>
      <c r="S130" s="15" t="s">
        <v>3236</v>
      </c>
      <c r="T130" s="15">
        <v>18.34</v>
      </c>
      <c r="U130" s="15" t="s">
        <v>3236</v>
      </c>
      <c r="V130" s="15">
        <v>0.2</v>
      </c>
      <c r="W130" s="15" t="s">
        <v>3237</v>
      </c>
      <c r="X130" s="15">
        <v>0.2</v>
      </c>
      <c r="Y130" s="15" t="s">
        <v>3237</v>
      </c>
      <c r="Z130" s="15">
        <v>0.2</v>
      </c>
      <c r="AA130" s="15" t="s">
        <v>3237</v>
      </c>
      <c r="AB130" s="15">
        <v>1.5</v>
      </c>
      <c r="AC130" s="15" t="s">
        <v>3238</v>
      </c>
      <c r="AD130" s="15">
        <v>1.2</v>
      </c>
      <c r="AE130" s="15" t="s">
        <v>3239</v>
      </c>
      <c r="AF130" s="15">
        <v>1.2</v>
      </c>
      <c r="AG130" s="15" t="s">
        <v>3239</v>
      </c>
      <c r="AH130" s="15">
        <v>21.02</v>
      </c>
      <c r="AI130" s="15">
        <v>20.79</v>
      </c>
      <c r="AJ130" s="100">
        <v>20.79</v>
      </c>
      <c r="AK130" s="15"/>
      <c r="AL130" s="87" t="s">
        <v>1664</v>
      </c>
      <c r="AM130" s="15" t="s">
        <v>1665</v>
      </c>
      <c r="AN130" s="87" t="s">
        <v>430</v>
      </c>
    </row>
    <row r="131" spans="1:40" ht="343.2" x14ac:dyDescent="0.25">
      <c r="A131" s="15">
        <v>129</v>
      </c>
      <c r="B131" s="16">
        <v>20223185018</v>
      </c>
      <c r="C131" s="16" t="s">
        <v>566</v>
      </c>
      <c r="D131" s="16" t="s">
        <v>1666</v>
      </c>
      <c r="E131" s="84" t="s">
        <v>3240</v>
      </c>
      <c r="F131" s="16"/>
      <c r="G131" s="16" t="s">
        <v>892</v>
      </c>
      <c r="H131" s="16" t="s">
        <v>509</v>
      </c>
      <c r="I131" s="16" t="s">
        <v>45</v>
      </c>
      <c r="J131" s="16">
        <v>1.05</v>
      </c>
      <c r="K131" s="16" t="s">
        <v>3241</v>
      </c>
      <c r="L131" s="15">
        <v>0.85</v>
      </c>
      <c r="M131" s="15"/>
      <c r="N131" s="16">
        <v>0.85</v>
      </c>
      <c r="O131" s="16" t="s">
        <v>3242</v>
      </c>
      <c r="P131" s="91">
        <v>18.675000000000001</v>
      </c>
      <c r="Q131" s="16" t="s">
        <v>3243</v>
      </c>
      <c r="R131" s="15">
        <v>18.68</v>
      </c>
      <c r="S131" s="22"/>
      <c r="T131" s="91">
        <v>18.675000000000001</v>
      </c>
      <c r="U131" s="16" t="s">
        <v>3243</v>
      </c>
      <c r="V131" s="16">
        <v>0.2</v>
      </c>
      <c r="W131" s="16" t="s">
        <v>3244</v>
      </c>
      <c r="X131" s="15">
        <v>0.2</v>
      </c>
      <c r="Y131" s="22"/>
      <c r="Z131" s="16">
        <v>0.2</v>
      </c>
      <c r="AA131" s="16" t="s">
        <v>3244</v>
      </c>
      <c r="AB131" s="15"/>
      <c r="AC131" s="15"/>
      <c r="AD131" s="16">
        <v>1</v>
      </c>
      <c r="AE131" s="16" t="s">
        <v>3245</v>
      </c>
      <c r="AF131" s="16">
        <v>1</v>
      </c>
      <c r="AG131" s="16" t="s">
        <v>3245</v>
      </c>
      <c r="AH131" s="16"/>
      <c r="AI131" s="105">
        <v>20.925000000000001</v>
      </c>
      <c r="AJ131" s="100">
        <f t="shared" ref="AJ131:AJ134" si="8">AF131+Z131+T131+N131</f>
        <v>20.725000000000001</v>
      </c>
      <c r="AK131" s="15" t="s">
        <v>3246</v>
      </c>
      <c r="AL131" s="15" t="s">
        <v>1676</v>
      </c>
      <c r="AM131" s="15" t="s">
        <v>1677</v>
      </c>
      <c r="AN131" s="87" t="s">
        <v>430</v>
      </c>
    </row>
    <row r="132" spans="1:40" ht="218.4" x14ac:dyDescent="0.25">
      <c r="A132" s="15">
        <v>130</v>
      </c>
      <c r="B132" s="16">
        <v>20223185089</v>
      </c>
      <c r="C132" s="16" t="s">
        <v>566</v>
      </c>
      <c r="D132" s="15" t="s">
        <v>1634</v>
      </c>
      <c r="E132" s="85" t="s">
        <v>3247</v>
      </c>
      <c r="F132" s="16">
        <v>15797759063</v>
      </c>
      <c r="G132" s="16" t="s">
        <v>103</v>
      </c>
      <c r="H132" s="16" t="s">
        <v>509</v>
      </c>
      <c r="I132" s="16" t="s">
        <v>45</v>
      </c>
      <c r="J132" s="16">
        <v>0.9</v>
      </c>
      <c r="K132" s="16" t="s">
        <v>3248</v>
      </c>
      <c r="L132" s="15">
        <v>0.9</v>
      </c>
      <c r="M132" s="16" t="s">
        <v>3248</v>
      </c>
      <c r="N132" s="16">
        <v>0.9</v>
      </c>
      <c r="O132" s="16" t="s">
        <v>3248</v>
      </c>
      <c r="P132" s="15">
        <v>18.260000000000002</v>
      </c>
      <c r="Q132" s="94" t="s">
        <v>3249</v>
      </c>
      <c r="R132" s="15">
        <v>18.260000000000002</v>
      </c>
      <c r="S132" s="15" t="s">
        <v>3249</v>
      </c>
      <c r="T132" s="15">
        <v>18.260000000000002</v>
      </c>
      <c r="U132" s="94" t="s">
        <v>3249</v>
      </c>
      <c r="V132" s="15">
        <v>0.9</v>
      </c>
      <c r="W132" s="94" t="s">
        <v>3250</v>
      </c>
      <c r="X132" s="15">
        <v>0.9</v>
      </c>
      <c r="Y132" s="16" t="s">
        <v>3250</v>
      </c>
      <c r="Z132" s="15">
        <v>0.7</v>
      </c>
      <c r="AA132" s="94" t="s">
        <v>3251</v>
      </c>
      <c r="AB132" s="15">
        <v>0.8</v>
      </c>
      <c r="AC132" s="94" t="s">
        <v>3252</v>
      </c>
      <c r="AD132" s="15">
        <v>0.8</v>
      </c>
      <c r="AE132" s="16" t="s">
        <v>3252</v>
      </c>
      <c r="AF132" s="15">
        <v>0.8</v>
      </c>
      <c r="AG132" s="94" t="s">
        <v>3252</v>
      </c>
      <c r="AH132" s="15">
        <v>20.86</v>
      </c>
      <c r="AI132" s="15">
        <f t="shared" si="7"/>
        <v>20.66</v>
      </c>
      <c r="AJ132" s="100">
        <f t="shared" si="8"/>
        <v>20.66</v>
      </c>
      <c r="AK132" s="94" t="s">
        <v>3253</v>
      </c>
      <c r="AL132" s="94"/>
      <c r="AM132" s="15" t="s">
        <v>1640</v>
      </c>
      <c r="AN132" s="87" t="s">
        <v>430</v>
      </c>
    </row>
    <row r="133" spans="1:40" ht="156" x14ac:dyDescent="0.25">
      <c r="A133" s="15">
        <v>131</v>
      </c>
      <c r="B133" s="15">
        <v>20223141002</v>
      </c>
      <c r="C133" s="15" t="s">
        <v>507</v>
      </c>
      <c r="D133" s="15" t="s">
        <v>1730</v>
      </c>
      <c r="E133" s="82" t="s">
        <v>3254</v>
      </c>
      <c r="F133" s="15">
        <v>19927535936</v>
      </c>
      <c r="G133" s="15" t="s">
        <v>278</v>
      </c>
      <c r="H133" s="15" t="s">
        <v>509</v>
      </c>
      <c r="I133" s="15" t="s">
        <v>45</v>
      </c>
      <c r="J133" s="15">
        <v>0.85</v>
      </c>
      <c r="K133" s="15" t="s">
        <v>3255</v>
      </c>
      <c r="L133" s="16">
        <v>0.85</v>
      </c>
      <c r="M133" s="15"/>
      <c r="N133" s="15">
        <v>0.85</v>
      </c>
      <c r="O133" s="15" t="s">
        <v>3255</v>
      </c>
      <c r="P133" s="15">
        <v>18.079999999999998</v>
      </c>
      <c r="Q133" s="87" t="s">
        <v>3256</v>
      </c>
      <c r="R133" s="15">
        <v>18.079999999999998</v>
      </c>
      <c r="S133" s="15"/>
      <c r="T133" s="15">
        <v>18.079999999999998</v>
      </c>
      <c r="U133" s="87" t="s">
        <v>3256</v>
      </c>
      <c r="V133" s="15">
        <v>1.2</v>
      </c>
      <c r="W133" s="87" t="s">
        <v>3257</v>
      </c>
      <c r="X133" s="87">
        <v>1.2</v>
      </c>
      <c r="Y133" s="15"/>
      <c r="Z133" s="15">
        <v>1.2</v>
      </c>
      <c r="AA133" s="87" t="s">
        <v>3257</v>
      </c>
      <c r="AB133" s="15">
        <v>0.4</v>
      </c>
      <c r="AC133" s="15" t="s">
        <v>3258</v>
      </c>
      <c r="AD133" s="15">
        <v>0.4</v>
      </c>
      <c r="AE133" s="15"/>
      <c r="AF133" s="16">
        <v>0.4</v>
      </c>
      <c r="AG133" s="15" t="s">
        <v>3258</v>
      </c>
      <c r="AH133" s="15">
        <v>20.53</v>
      </c>
      <c r="AI133" s="15">
        <v>20.53</v>
      </c>
      <c r="AJ133" s="100">
        <v>20.53</v>
      </c>
      <c r="AK133" s="15"/>
      <c r="AL133" s="15" t="s">
        <v>2182</v>
      </c>
      <c r="AM133" s="15" t="s">
        <v>1676</v>
      </c>
      <c r="AN133" s="87" t="s">
        <v>430</v>
      </c>
    </row>
    <row r="134" spans="1:40" ht="218.4" x14ac:dyDescent="0.25">
      <c r="A134" s="15">
        <v>132</v>
      </c>
      <c r="B134" s="94">
        <v>20223141039</v>
      </c>
      <c r="C134" s="94" t="s">
        <v>507</v>
      </c>
      <c r="D134" s="15" t="s">
        <v>1634</v>
      </c>
      <c r="E134" s="107" t="s">
        <v>3259</v>
      </c>
      <c r="F134" s="94">
        <v>13503089384</v>
      </c>
      <c r="G134" s="94" t="s">
        <v>1133</v>
      </c>
      <c r="H134" s="94" t="s">
        <v>509</v>
      </c>
      <c r="I134" s="94" t="s">
        <v>45</v>
      </c>
      <c r="J134" s="94">
        <v>0.65</v>
      </c>
      <c r="K134" s="94" t="s">
        <v>3260</v>
      </c>
      <c r="L134" s="15">
        <v>0.65</v>
      </c>
      <c r="M134" s="16" t="s">
        <v>3260</v>
      </c>
      <c r="N134" s="94">
        <v>0.65</v>
      </c>
      <c r="O134" s="94" t="s">
        <v>3260</v>
      </c>
      <c r="P134" s="15">
        <v>17.88</v>
      </c>
      <c r="Q134" s="94" t="s">
        <v>3261</v>
      </c>
      <c r="R134" s="15">
        <v>17.88</v>
      </c>
      <c r="S134" s="15" t="s">
        <v>3261</v>
      </c>
      <c r="T134" s="15">
        <v>17.88</v>
      </c>
      <c r="U134" s="94" t="s">
        <v>3261</v>
      </c>
      <c r="V134" s="15">
        <v>2</v>
      </c>
      <c r="W134" s="94" t="s">
        <v>3262</v>
      </c>
      <c r="X134" s="15">
        <v>2</v>
      </c>
      <c r="Y134" s="16" t="s">
        <v>3263</v>
      </c>
      <c r="Z134" s="15">
        <v>2</v>
      </c>
      <c r="AA134" s="94" t="s">
        <v>3262</v>
      </c>
      <c r="AB134" s="94"/>
      <c r="AC134" s="94"/>
      <c r="AD134" s="15"/>
      <c r="AE134" s="16"/>
      <c r="AF134" s="112"/>
      <c r="AG134" s="112"/>
      <c r="AH134" s="15">
        <v>20.53</v>
      </c>
      <c r="AI134" s="15">
        <f t="shared" si="7"/>
        <v>20.529999999999998</v>
      </c>
      <c r="AJ134" s="100">
        <f t="shared" si="8"/>
        <v>20.529999999999998</v>
      </c>
      <c r="AK134" s="94" t="s">
        <v>3264</v>
      </c>
      <c r="AL134" s="15" t="s">
        <v>1640</v>
      </c>
      <c r="AM134" s="15" t="s">
        <v>1641</v>
      </c>
      <c r="AN134" s="87" t="s">
        <v>430</v>
      </c>
    </row>
    <row r="135" spans="1:40" ht="405.6" x14ac:dyDescent="0.25">
      <c r="A135" s="15">
        <v>133</v>
      </c>
      <c r="B135" s="90">
        <v>20223185061</v>
      </c>
      <c r="C135" s="90" t="s">
        <v>566</v>
      </c>
      <c r="D135" s="22" t="s">
        <v>1759</v>
      </c>
      <c r="E135" s="108" t="s">
        <v>3265</v>
      </c>
      <c r="F135" s="90">
        <v>18272122636</v>
      </c>
      <c r="G135" s="90" t="s">
        <v>1314</v>
      </c>
      <c r="H135" s="90" t="s">
        <v>509</v>
      </c>
      <c r="I135" s="90" t="s">
        <v>45</v>
      </c>
      <c r="J135" s="90" t="s">
        <v>3266</v>
      </c>
      <c r="K135" s="87" t="s">
        <v>3267</v>
      </c>
      <c r="L135" s="90">
        <v>1.25</v>
      </c>
      <c r="M135" s="87" t="s">
        <v>3268</v>
      </c>
      <c r="N135" s="90">
        <v>1.25</v>
      </c>
      <c r="O135" s="87" t="s">
        <v>3268</v>
      </c>
      <c r="P135" s="90">
        <v>18.3</v>
      </c>
      <c r="Q135" s="16" t="s">
        <v>3269</v>
      </c>
      <c r="R135" s="90">
        <v>18.3</v>
      </c>
      <c r="S135" s="16" t="s">
        <v>3269</v>
      </c>
      <c r="T135" s="90">
        <v>18.3</v>
      </c>
      <c r="U135" s="16" t="s">
        <v>3269</v>
      </c>
      <c r="V135" s="90" t="s">
        <v>3270</v>
      </c>
      <c r="W135" s="87" t="s">
        <v>3271</v>
      </c>
      <c r="X135" s="90">
        <v>0.5</v>
      </c>
      <c r="Y135" s="87" t="s">
        <v>3272</v>
      </c>
      <c r="Z135" s="90">
        <v>0.6</v>
      </c>
      <c r="AA135" s="87" t="s">
        <v>3273</v>
      </c>
      <c r="AB135" s="90">
        <v>0.3</v>
      </c>
      <c r="AC135" s="87" t="s">
        <v>3274</v>
      </c>
      <c r="AD135" s="90">
        <v>0.3</v>
      </c>
      <c r="AE135" s="87" t="s">
        <v>3274</v>
      </c>
      <c r="AF135" s="90">
        <v>0.3</v>
      </c>
      <c r="AG135" s="87" t="s">
        <v>3274</v>
      </c>
      <c r="AH135" s="16">
        <v>20.350000000000001</v>
      </c>
      <c r="AI135" s="87">
        <v>20.350000000000001</v>
      </c>
      <c r="AJ135" s="104">
        <v>20.45</v>
      </c>
      <c r="AK135" s="87" t="s">
        <v>3275</v>
      </c>
      <c r="AL135" s="87" t="s">
        <v>1771</v>
      </c>
      <c r="AM135" s="87" t="s">
        <v>1772</v>
      </c>
      <c r="AN135" s="87" t="s">
        <v>430</v>
      </c>
    </row>
    <row r="136" spans="1:40" ht="296.39999999999998" x14ac:dyDescent="0.25">
      <c r="A136" s="15">
        <v>134</v>
      </c>
      <c r="B136" s="16">
        <v>20223185002</v>
      </c>
      <c r="C136" s="16" t="s">
        <v>566</v>
      </c>
      <c r="D136" s="15" t="s">
        <v>1634</v>
      </c>
      <c r="E136" s="85" t="s">
        <v>3276</v>
      </c>
      <c r="F136" s="16">
        <v>13250138280</v>
      </c>
      <c r="G136" s="16" t="s">
        <v>43</v>
      </c>
      <c r="H136" s="16" t="s">
        <v>509</v>
      </c>
      <c r="I136" s="16" t="s">
        <v>45</v>
      </c>
      <c r="J136" s="16">
        <v>0.65</v>
      </c>
      <c r="K136" s="16" t="s">
        <v>3277</v>
      </c>
      <c r="L136" s="15">
        <v>0.65</v>
      </c>
      <c r="M136" s="15" t="s">
        <v>3277</v>
      </c>
      <c r="N136" s="16">
        <v>0.65</v>
      </c>
      <c r="O136" s="16" t="s">
        <v>3278</v>
      </c>
      <c r="P136" s="15">
        <v>18.399999999999999</v>
      </c>
      <c r="Q136" s="94" t="s">
        <v>3279</v>
      </c>
      <c r="R136" s="15">
        <v>18.399999999999999</v>
      </c>
      <c r="S136" s="16" t="s">
        <v>3279</v>
      </c>
      <c r="T136" s="15">
        <v>18.399999999999999</v>
      </c>
      <c r="U136" s="94" t="s">
        <v>3279</v>
      </c>
      <c r="V136" s="15">
        <v>0.6</v>
      </c>
      <c r="W136" s="94" t="s">
        <v>3280</v>
      </c>
      <c r="X136" s="15">
        <v>0.6</v>
      </c>
      <c r="Y136" s="16" t="s">
        <v>3280</v>
      </c>
      <c r="Z136" s="15">
        <v>0.6</v>
      </c>
      <c r="AA136" s="94" t="s">
        <v>3280</v>
      </c>
      <c r="AB136" s="15">
        <v>0.8</v>
      </c>
      <c r="AC136" s="94" t="s">
        <v>3281</v>
      </c>
      <c r="AD136" s="15">
        <v>0.8</v>
      </c>
      <c r="AE136" s="16" t="s">
        <v>3281</v>
      </c>
      <c r="AF136" s="15">
        <v>0.8</v>
      </c>
      <c r="AG136" s="94" t="s">
        <v>3281</v>
      </c>
      <c r="AH136" s="15">
        <v>20.45</v>
      </c>
      <c r="AI136" s="15">
        <f>N136+T136+Z136+AF136</f>
        <v>20.45</v>
      </c>
      <c r="AJ136" s="100">
        <f t="shared" ref="AJ136:AJ142" si="9">AF136+Z136+T136+N136</f>
        <v>20.449999999999996</v>
      </c>
      <c r="AK136" s="94"/>
      <c r="AL136" s="15" t="s">
        <v>1640</v>
      </c>
      <c r="AM136" s="15" t="s">
        <v>1641</v>
      </c>
      <c r="AN136" s="87" t="s">
        <v>430</v>
      </c>
    </row>
    <row r="137" spans="1:40" ht="280.8" x14ac:dyDescent="0.25">
      <c r="A137" s="15">
        <v>135</v>
      </c>
      <c r="B137" s="15">
        <v>20223141068</v>
      </c>
      <c r="C137" s="15" t="s">
        <v>507</v>
      </c>
      <c r="D137" s="15" t="s">
        <v>1655</v>
      </c>
      <c r="E137" s="82" t="s">
        <v>3282</v>
      </c>
      <c r="F137" s="15">
        <v>17758209978</v>
      </c>
      <c r="G137" s="15" t="s">
        <v>144</v>
      </c>
      <c r="H137" s="15" t="s">
        <v>509</v>
      </c>
      <c r="I137" s="15" t="s">
        <v>45</v>
      </c>
      <c r="J137" s="15">
        <v>0.65</v>
      </c>
      <c r="K137" s="15" t="s">
        <v>3283</v>
      </c>
      <c r="L137" s="15">
        <v>0.65</v>
      </c>
      <c r="M137" s="15" t="s">
        <v>3283</v>
      </c>
      <c r="N137" s="15">
        <v>0.65</v>
      </c>
      <c r="O137" s="15" t="s">
        <v>3283</v>
      </c>
      <c r="P137" s="15">
        <v>18.38</v>
      </c>
      <c r="Q137" s="15" t="s">
        <v>3284</v>
      </c>
      <c r="R137" s="15">
        <v>18.38</v>
      </c>
      <c r="S137" s="15" t="s">
        <v>3284</v>
      </c>
      <c r="T137" s="15">
        <v>18.38</v>
      </c>
      <c r="U137" s="15" t="s">
        <v>3284</v>
      </c>
      <c r="V137" s="15">
        <v>0.4</v>
      </c>
      <c r="W137" s="15" t="s">
        <v>3285</v>
      </c>
      <c r="X137" s="15">
        <v>0.4</v>
      </c>
      <c r="Y137" s="15" t="s">
        <v>3285</v>
      </c>
      <c r="Z137" s="15">
        <v>0.4</v>
      </c>
      <c r="AA137" s="15" t="s">
        <v>3285</v>
      </c>
      <c r="AB137" s="15">
        <v>1</v>
      </c>
      <c r="AC137" s="15" t="s">
        <v>3286</v>
      </c>
      <c r="AD137" s="15">
        <f>AB137-0.2</f>
        <v>0.8</v>
      </c>
      <c r="AE137" s="15" t="s">
        <v>3287</v>
      </c>
      <c r="AF137" s="15">
        <f>AD137-0.2</f>
        <v>0.60000000000000009</v>
      </c>
      <c r="AG137" s="15" t="s">
        <v>3287</v>
      </c>
      <c r="AH137" s="15">
        <v>20.43</v>
      </c>
      <c r="AI137" s="15">
        <f>AH137-0.2</f>
        <v>20.23</v>
      </c>
      <c r="AJ137" s="100">
        <v>20.43</v>
      </c>
      <c r="AK137" s="15"/>
      <c r="AL137" s="87" t="s">
        <v>1664</v>
      </c>
      <c r="AM137" s="15" t="s">
        <v>1665</v>
      </c>
      <c r="AN137" s="87" t="s">
        <v>430</v>
      </c>
    </row>
    <row r="138" spans="1:40" ht="202.8" x14ac:dyDescent="0.25">
      <c r="A138" s="15">
        <v>136</v>
      </c>
      <c r="B138" s="16">
        <v>20223185003</v>
      </c>
      <c r="C138" s="16" t="s">
        <v>566</v>
      </c>
      <c r="D138" s="16" t="s">
        <v>1666</v>
      </c>
      <c r="E138" s="84" t="s">
        <v>3288</v>
      </c>
      <c r="F138" s="16">
        <v>15018212230</v>
      </c>
      <c r="G138" s="16" t="s">
        <v>397</v>
      </c>
      <c r="H138" s="16" t="s">
        <v>509</v>
      </c>
      <c r="I138" s="16" t="s">
        <v>45</v>
      </c>
      <c r="J138" s="16">
        <v>0.45</v>
      </c>
      <c r="K138" s="16" t="s">
        <v>3289</v>
      </c>
      <c r="L138" s="15">
        <v>0.45</v>
      </c>
      <c r="M138" s="15"/>
      <c r="N138" s="16">
        <v>0.45</v>
      </c>
      <c r="O138" s="16" t="s">
        <v>3289</v>
      </c>
      <c r="P138" s="16">
        <v>18.074999999999999</v>
      </c>
      <c r="Q138" s="16" t="s">
        <v>3290</v>
      </c>
      <c r="R138" s="15">
        <v>18.079999999999998</v>
      </c>
      <c r="S138" s="22"/>
      <c r="T138" s="16">
        <v>18.074999999999999</v>
      </c>
      <c r="U138" s="16" t="s">
        <v>3290</v>
      </c>
      <c r="V138" s="16">
        <v>0.6</v>
      </c>
      <c r="W138" s="16" t="s">
        <v>3291</v>
      </c>
      <c r="X138" s="15">
        <v>0.6</v>
      </c>
      <c r="Y138" s="22"/>
      <c r="Z138" s="16">
        <v>0.6</v>
      </c>
      <c r="AA138" s="16" t="s">
        <v>3291</v>
      </c>
      <c r="AB138" s="15"/>
      <c r="AC138" s="15"/>
      <c r="AD138" s="16">
        <v>1.3</v>
      </c>
      <c r="AE138" s="16" t="s">
        <v>3292</v>
      </c>
      <c r="AF138" s="16">
        <v>1.3</v>
      </c>
      <c r="AG138" s="16" t="s">
        <v>3292</v>
      </c>
      <c r="AH138" s="16"/>
      <c r="AI138" s="105">
        <v>20.43</v>
      </c>
      <c r="AJ138" s="100">
        <f t="shared" si="9"/>
        <v>20.424999999999997</v>
      </c>
      <c r="AK138" s="15"/>
      <c r="AL138" s="15" t="s">
        <v>1676</v>
      </c>
      <c r="AM138" s="15" t="s">
        <v>1677</v>
      </c>
      <c r="AN138" s="87" t="s">
        <v>430</v>
      </c>
    </row>
    <row r="139" spans="1:40" ht="124.8" x14ac:dyDescent="0.25">
      <c r="A139" s="15">
        <v>137</v>
      </c>
      <c r="B139" s="15">
        <v>20223141029</v>
      </c>
      <c r="C139" s="15" t="s">
        <v>507</v>
      </c>
      <c r="D139" s="15" t="s">
        <v>1730</v>
      </c>
      <c r="E139" s="82" t="s">
        <v>3293</v>
      </c>
      <c r="F139" s="15">
        <v>18922717692</v>
      </c>
      <c r="G139" s="15" t="s">
        <v>278</v>
      </c>
      <c r="H139" s="15" t="s">
        <v>509</v>
      </c>
      <c r="I139" s="15" t="s">
        <v>45</v>
      </c>
      <c r="J139" s="16">
        <v>0.4</v>
      </c>
      <c r="K139" s="15" t="s">
        <v>3294</v>
      </c>
      <c r="L139" s="16">
        <v>0.4</v>
      </c>
      <c r="M139" s="15"/>
      <c r="N139" s="15">
        <v>0.4</v>
      </c>
      <c r="O139" s="15" t="s">
        <v>3294</v>
      </c>
      <c r="P139" s="15">
        <v>18.21</v>
      </c>
      <c r="Q139" s="87" t="s">
        <v>3295</v>
      </c>
      <c r="R139" s="15">
        <v>18.21</v>
      </c>
      <c r="S139" s="15"/>
      <c r="T139" s="15">
        <v>18.21</v>
      </c>
      <c r="U139" s="87" t="s">
        <v>3295</v>
      </c>
      <c r="V139" s="16">
        <v>1.2</v>
      </c>
      <c r="W139" s="87" t="s">
        <v>3296</v>
      </c>
      <c r="X139" s="87">
        <v>1.2</v>
      </c>
      <c r="Y139" s="15"/>
      <c r="Z139" s="15">
        <v>1.2</v>
      </c>
      <c r="AA139" s="87" t="s">
        <v>3296</v>
      </c>
      <c r="AB139" s="16">
        <v>0.6</v>
      </c>
      <c r="AC139" s="15" t="s">
        <v>3297</v>
      </c>
      <c r="AD139" s="16">
        <v>0.6</v>
      </c>
      <c r="AE139" s="15"/>
      <c r="AF139" s="16">
        <v>0.6</v>
      </c>
      <c r="AG139" s="15" t="s">
        <v>3297</v>
      </c>
      <c r="AH139" s="16">
        <v>20.41</v>
      </c>
      <c r="AI139" s="16">
        <v>20.41</v>
      </c>
      <c r="AJ139" s="100">
        <v>20.41</v>
      </c>
      <c r="AK139" s="15"/>
      <c r="AL139" s="15" t="s">
        <v>2182</v>
      </c>
      <c r="AM139" s="15" t="s">
        <v>1676</v>
      </c>
      <c r="AN139" s="87" t="s">
        <v>430</v>
      </c>
    </row>
    <row r="140" spans="1:40" ht="124.8" x14ac:dyDescent="0.25">
      <c r="A140" s="15">
        <v>138</v>
      </c>
      <c r="B140" s="16">
        <v>20223141105</v>
      </c>
      <c r="C140" s="16" t="s">
        <v>507</v>
      </c>
      <c r="D140" s="16" t="s">
        <v>1666</v>
      </c>
      <c r="E140" s="84" t="s">
        <v>3298</v>
      </c>
      <c r="F140" s="16"/>
      <c r="G140" s="16" t="s">
        <v>1192</v>
      </c>
      <c r="H140" s="16" t="s">
        <v>509</v>
      </c>
      <c r="I140" s="16" t="s">
        <v>45</v>
      </c>
      <c r="J140" s="16">
        <v>0.45</v>
      </c>
      <c r="K140" s="16" t="s">
        <v>3289</v>
      </c>
      <c r="L140" s="15">
        <v>0.45</v>
      </c>
      <c r="M140" s="15"/>
      <c r="N140" s="16">
        <v>0.45</v>
      </c>
      <c r="O140" s="16" t="s">
        <v>3289</v>
      </c>
      <c r="P140" s="91">
        <v>18.09</v>
      </c>
      <c r="Q140" s="16" t="s">
        <v>3299</v>
      </c>
      <c r="R140" s="15">
        <v>18.09</v>
      </c>
      <c r="S140" s="22"/>
      <c r="T140" s="91">
        <v>18.09</v>
      </c>
      <c r="U140" s="16" t="s">
        <v>3299</v>
      </c>
      <c r="V140" s="16">
        <v>0.4</v>
      </c>
      <c r="W140" s="16" t="s">
        <v>3300</v>
      </c>
      <c r="X140" s="15">
        <v>0.4</v>
      </c>
      <c r="Y140" s="22"/>
      <c r="Z140" s="16">
        <v>0.4</v>
      </c>
      <c r="AA140" s="16" t="s">
        <v>3300</v>
      </c>
      <c r="AB140" s="15"/>
      <c r="AC140" s="15"/>
      <c r="AD140" s="16">
        <v>1.4</v>
      </c>
      <c r="AE140" s="16" t="s">
        <v>3301</v>
      </c>
      <c r="AF140" s="16">
        <v>1.4</v>
      </c>
      <c r="AG140" s="16" t="s">
        <v>3301</v>
      </c>
      <c r="AH140" s="16"/>
      <c r="AI140" s="105">
        <v>20.34</v>
      </c>
      <c r="AJ140" s="100">
        <f t="shared" si="9"/>
        <v>20.34</v>
      </c>
      <c r="AK140" s="15"/>
      <c r="AL140" s="15" t="s">
        <v>1676</v>
      </c>
      <c r="AM140" s="15" t="s">
        <v>1677</v>
      </c>
      <c r="AN140" s="87" t="s">
        <v>430</v>
      </c>
    </row>
    <row r="141" spans="1:40" ht="171.6" x14ac:dyDescent="0.25">
      <c r="A141" s="15">
        <v>139</v>
      </c>
      <c r="B141" s="94">
        <v>20223185005</v>
      </c>
      <c r="C141" s="94" t="s">
        <v>566</v>
      </c>
      <c r="D141" s="94" t="s">
        <v>1634</v>
      </c>
      <c r="E141" s="82" t="s">
        <v>3302</v>
      </c>
      <c r="F141" s="94">
        <v>13715782236</v>
      </c>
      <c r="G141" s="94" t="s">
        <v>789</v>
      </c>
      <c r="H141" s="94" t="s">
        <v>509</v>
      </c>
      <c r="I141" s="94" t="s">
        <v>45</v>
      </c>
      <c r="J141" s="94">
        <v>0.65</v>
      </c>
      <c r="K141" s="94" t="s">
        <v>3303</v>
      </c>
      <c r="L141" s="15">
        <v>0.65</v>
      </c>
      <c r="M141" s="16" t="s">
        <v>3303</v>
      </c>
      <c r="N141" s="94">
        <v>0.65</v>
      </c>
      <c r="O141" s="94" t="s">
        <v>3303</v>
      </c>
      <c r="P141" s="15">
        <v>18.29</v>
      </c>
      <c r="Q141" s="94" t="s">
        <v>3304</v>
      </c>
      <c r="R141" s="15">
        <v>18.29</v>
      </c>
      <c r="S141" s="16" t="s">
        <v>3304</v>
      </c>
      <c r="T141" s="15">
        <v>18.29</v>
      </c>
      <c r="U141" s="94" t="s">
        <v>3304</v>
      </c>
      <c r="V141" s="15">
        <v>1</v>
      </c>
      <c r="W141" s="94" t="s">
        <v>3305</v>
      </c>
      <c r="X141" s="15">
        <v>1</v>
      </c>
      <c r="Y141" s="16" t="s">
        <v>3305</v>
      </c>
      <c r="Z141" s="15">
        <v>1</v>
      </c>
      <c r="AA141" s="94" t="s">
        <v>3305</v>
      </c>
      <c r="AB141" s="15">
        <v>0.6</v>
      </c>
      <c r="AC141" s="94" t="s">
        <v>3306</v>
      </c>
      <c r="AD141" s="15">
        <v>0.6</v>
      </c>
      <c r="AE141" s="16" t="s">
        <v>3306</v>
      </c>
      <c r="AF141" s="15">
        <v>0.4</v>
      </c>
      <c r="AG141" s="94" t="s">
        <v>3307</v>
      </c>
      <c r="AH141" s="15">
        <v>20.54</v>
      </c>
      <c r="AI141" s="15">
        <f>N141+T141+Z141+AF141</f>
        <v>20.339999999999996</v>
      </c>
      <c r="AJ141" s="100">
        <f t="shared" si="9"/>
        <v>20.339999999999996</v>
      </c>
      <c r="AK141" s="94" t="s">
        <v>3308</v>
      </c>
      <c r="AL141" s="15" t="s">
        <v>1640</v>
      </c>
      <c r="AM141" s="15" t="s">
        <v>1641</v>
      </c>
      <c r="AN141" s="87" t="s">
        <v>430</v>
      </c>
    </row>
    <row r="142" spans="1:40" ht="156" x14ac:dyDescent="0.25">
      <c r="A142" s="15">
        <v>140</v>
      </c>
      <c r="B142" s="16">
        <v>20223141003</v>
      </c>
      <c r="C142" s="16" t="s">
        <v>507</v>
      </c>
      <c r="D142" s="16" t="s">
        <v>1666</v>
      </c>
      <c r="E142" s="84" t="s">
        <v>3309</v>
      </c>
      <c r="F142" s="16"/>
      <c r="G142" s="16" t="s">
        <v>501</v>
      </c>
      <c r="H142" s="16" t="s">
        <v>509</v>
      </c>
      <c r="I142" s="16" t="s">
        <v>45</v>
      </c>
      <c r="J142" s="16">
        <v>1.65</v>
      </c>
      <c r="K142" s="16" t="s">
        <v>3310</v>
      </c>
      <c r="L142" s="15">
        <v>1.65</v>
      </c>
      <c r="M142" s="15"/>
      <c r="N142" s="15">
        <v>1.25</v>
      </c>
      <c r="O142" s="16" t="s">
        <v>3311</v>
      </c>
      <c r="P142" s="91">
        <v>18.239999999999998</v>
      </c>
      <c r="Q142" s="16"/>
      <c r="R142" s="15">
        <v>18.239999999999998</v>
      </c>
      <c r="S142" s="22"/>
      <c r="T142" s="91">
        <v>18.239999999999998</v>
      </c>
      <c r="U142" s="15"/>
      <c r="V142" s="16">
        <v>0.2</v>
      </c>
      <c r="W142" s="16" t="s">
        <v>3312</v>
      </c>
      <c r="X142" s="15">
        <v>0.2</v>
      </c>
      <c r="Y142" s="22"/>
      <c r="Z142" s="16">
        <v>0.6</v>
      </c>
      <c r="AA142" s="16" t="s">
        <v>3313</v>
      </c>
      <c r="AB142" s="15"/>
      <c r="AC142" s="15"/>
      <c r="AD142" s="16">
        <v>0.2</v>
      </c>
      <c r="AE142" s="16" t="s">
        <v>3314</v>
      </c>
      <c r="AF142" s="16">
        <v>0.2</v>
      </c>
      <c r="AG142" s="16" t="s">
        <v>3314</v>
      </c>
      <c r="AH142" s="16"/>
      <c r="AI142" s="105">
        <v>20.29</v>
      </c>
      <c r="AJ142" s="100">
        <f t="shared" si="9"/>
        <v>20.29</v>
      </c>
      <c r="AK142" s="15" t="s">
        <v>3315</v>
      </c>
      <c r="AL142" s="15" t="s">
        <v>1676</v>
      </c>
      <c r="AM142" s="15" t="s">
        <v>1677</v>
      </c>
      <c r="AN142" s="87" t="s">
        <v>430</v>
      </c>
    </row>
    <row r="143" spans="1:40" ht="409.6" x14ac:dyDescent="0.25">
      <c r="A143" s="15">
        <v>141</v>
      </c>
      <c r="B143" s="22">
        <v>20223185029</v>
      </c>
      <c r="C143" s="22" t="s">
        <v>566</v>
      </c>
      <c r="D143" s="15" t="s">
        <v>1655</v>
      </c>
      <c r="E143" s="83" t="s">
        <v>3316</v>
      </c>
      <c r="F143" s="22">
        <v>19120530822</v>
      </c>
      <c r="G143" s="22" t="s">
        <v>382</v>
      </c>
      <c r="H143" s="22" t="s">
        <v>509</v>
      </c>
      <c r="I143" s="22" t="s">
        <v>45</v>
      </c>
      <c r="J143" s="15">
        <v>0.45</v>
      </c>
      <c r="K143" s="15" t="s">
        <v>3317</v>
      </c>
      <c r="L143" s="15">
        <v>0.45</v>
      </c>
      <c r="M143" s="15" t="s">
        <v>3317</v>
      </c>
      <c r="N143" s="15">
        <v>0.45</v>
      </c>
      <c r="O143" s="15" t="s">
        <v>3317</v>
      </c>
      <c r="P143" s="15">
        <v>18.43</v>
      </c>
      <c r="Q143" s="15" t="s">
        <v>3318</v>
      </c>
      <c r="R143" s="15">
        <v>18.43</v>
      </c>
      <c r="S143" s="15" t="s">
        <v>3318</v>
      </c>
      <c r="T143" s="15">
        <v>18.43</v>
      </c>
      <c r="U143" s="15" t="s">
        <v>3318</v>
      </c>
      <c r="V143" s="15">
        <v>0.8</v>
      </c>
      <c r="W143" s="15" t="s">
        <v>3319</v>
      </c>
      <c r="X143" s="15">
        <v>0.8</v>
      </c>
      <c r="Y143" s="15" t="s">
        <v>3319</v>
      </c>
      <c r="Z143" s="15">
        <v>0.8</v>
      </c>
      <c r="AA143" s="15" t="s">
        <v>3319</v>
      </c>
      <c r="AB143" s="15">
        <v>0.8</v>
      </c>
      <c r="AC143" s="15" t="s">
        <v>3320</v>
      </c>
      <c r="AD143" s="15">
        <f>AB143-0.2</f>
        <v>0.60000000000000009</v>
      </c>
      <c r="AE143" s="15" t="s">
        <v>3321</v>
      </c>
      <c r="AF143" s="15">
        <f>AD143-0.2</f>
        <v>0.40000000000000008</v>
      </c>
      <c r="AG143" s="15" t="s">
        <v>3321</v>
      </c>
      <c r="AH143" s="15">
        <v>20.48</v>
      </c>
      <c r="AI143" s="15">
        <f>AH143-0.2</f>
        <v>20.28</v>
      </c>
      <c r="AJ143" s="101">
        <v>20.28</v>
      </c>
      <c r="AK143" s="15"/>
      <c r="AL143" s="87" t="s">
        <v>1664</v>
      </c>
      <c r="AM143" s="15" t="s">
        <v>1665</v>
      </c>
      <c r="AN143" s="87" t="s">
        <v>430</v>
      </c>
    </row>
    <row r="144" spans="1:40" ht="280.8" x14ac:dyDescent="0.25">
      <c r="A144" s="15">
        <v>142</v>
      </c>
      <c r="B144" s="22">
        <v>20223185053</v>
      </c>
      <c r="C144" s="22" t="s">
        <v>566</v>
      </c>
      <c r="D144" s="22" t="s">
        <v>1759</v>
      </c>
      <c r="E144" s="83" t="s">
        <v>3322</v>
      </c>
      <c r="F144" s="22">
        <v>15112011592</v>
      </c>
      <c r="G144" s="22" t="s">
        <v>3323</v>
      </c>
      <c r="H144" s="22" t="s">
        <v>509</v>
      </c>
      <c r="I144" s="22" t="s">
        <v>45</v>
      </c>
      <c r="J144" s="22" t="s">
        <v>2975</v>
      </c>
      <c r="K144" s="87" t="s">
        <v>3324</v>
      </c>
      <c r="L144" s="22">
        <v>1.05</v>
      </c>
      <c r="M144" s="87" t="s">
        <v>3325</v>
      </c>
      <c r="N144" s="22">
        <v>1.1499999999999999</v>
      </c>
      <c r="O144" s="87" t="s">
        <v>3326</v>
      </c>
      <c r="P144" s="22">
        <v>18.5</v>
      </c>
      <c r="Q144" s="87" t="s">
        <v>3327</v>
      </c>
      <c r="R144" s="22">
        <v>18.5</v>
      </c>
      <c r="S144" s="87" t="s">
        <v>3327</v>
      </c>
      <c r="T144" s="22">
        <v>18.5</v>
      </c>
      <c r="U144" s="87" t="s">
        <v>3327</v>
      </c>
      <c r="V144" s="22" t="s">
        <v>2558</v>
      </c>
      <c r="W144" s="87" t="s">
        <v>3328</v>
      </c>
      <c r="X144" s="22">
        <v>0.6</v>
      </c>
      <c r="Y144" s="87" t="s">
        <v>3329</v>
      </c>
      <c r="Z144" s="22">
        <v>0.6</v>
      </c>
      <c r="AA144" s="87" t="s">
        <v>3329</v>
      </c>
      <c r="AB144" s="22">
        <v>0</v>
      </c>
      <c r="AC144" s="22"/>
      <c r="AD144" s="22">
        <v>0</v>
      </c>
      <c r="AE144" s="22"/>
      <c r="AF144" s="97"/>
      <c r="AG144" s="97"/>
      <c r="AH144" s="15" t="s">
        <v>3330</v>
      </c>
      <c r="AI144" s="87">
        <v>20.149999999999999</v>
      </c>
      <c r="AJ144" s="104">
        <f>Z144+T144+N144</f>
        <v>20.25</v>
      </c>
      <c r="AK144" s="87" t="s">
        <v>3331</v>
      </c>
      <c r="AL144" s="87" t="s">
        <v>1771</v>
      </c>
      <c r="AM144" s="87" t="s">
        <v>1772</v>
      </c>
      <c r="AN144" s="87" t="s">
        <v>430</v>
      </c>
    </row>
    <row r="145" spans="1:40" ht="312" x14ac:dyDescent="0.25">
      <c r="A145" s="15">
        <v>143</v>
      </c>
      <c r="B145" s="94">
        <v>20223141080</v>
      </c>
      <c r="C145" s="94" t="s">
        <v>507</v>
      </c>
      <c r="D145" s="15" t="s">
        <v>1634</v>
      </c>
      <c r="E145" s="82" t="s">
        <v>3332</v>
      </c>
      <c r="F145" s="94">
        <v>18566425816</v>
      </c>
      <c r="G145" s="94" t="s">
        <v>585</v>
      </c>
      <c r="H145" s="94" t="s">
        <v>509</v>
      </c>
      <c r="I145" s="94" t="s">
        <v>45</v>
      </c>
      <c r="J145" s="94">
        <v>1.05</v>
      </c>
      <c r="K145" s="94" t="s">
        <v>3333</v>
      </c>
      <c r="L145" s="15">
        <v>1.05</v>
      </c>
      <c r="M145" s="16" t="s">
        <v>3333</v>
      </c>
      <c r="N145" s="94">
        <v>1.35</v>
      </c>
      <c r="O145" s="94" t="s">
        <v>3333</v>
      </c>
      <c r="P145" s="15">
        <v>18.09</v>
      </c>
      <c r="Q145" s="94" t="s">
        <v>3334</v>
      </c>
      <c r="R145" s="16">
        <v>18.09</v>
      </c>
      <c r="S145" s="16" t="s">
        <v>3334</v>
      </c>
      <c r="T145" s="15">
        <v>18.09</v>
      </c>
      <c r="U145" s="94" t="s">
        <v>3334</v>
      </c>
      <c r="V145" s="15">
        <v>0.6</v>
      </c>
      <c r="W145" s="94" t="s">
        <v>3335</v>
      </c>
      <c r="X145" s="15">
        <v>0.6</v>
      </c>
      <c r="Y145" s="16" t="s">
        <v>3335</v>
      </c>
      <c r="Z145" s="15">
        <v>0.6</v>
      </c>
      <c r="AA145" s="94" t="s">
        <v>3335</v>
      </c>
      <c r="AB145" s="15">
        <v>0.4</v>
      </c>
      <c r="AC145" s="94" t="s">
        <v>3336</v>
      </c>
      <c r="AD145" s="15">
        <v>0.4</v>
      </c>
      <c r="AE145" s="15" t="s">
        <v>3336</v>
      </c>
      <c r="AF145" s="15">
        <v>0.2</v>
      </c>
      <c r="AG145" s="94" t="s">
        <v>3336</v>
      </c>
      <c r="AH145" s="15">
        <v>20.14</v>
      </c>
      <c r="AI145" s="15">
        <f t="shared" ref="AI145:AI150" si="10">N145+T145+Z145+AF145</f>
        <v>20.240000000000002</v>
      </c>
      <c r="AJ145" s="100">
        <f t="shared" ref="AJ145:AJ148" si="11">AF145+Z145+T145+N145</f>
        <v>20.240000000000002</v>
      </c>
      <c r="AK145" s="94" t="s">
        <v>3337</v>
      </c>
      <c r="AL145" s="15" t="s">
        <v>1640</v>
      </c>
      <c r="AM145" s="15" t="s">
        <v>1641</v>
      </c>
      <c r="AN145" s="87" t="s">
        <v>430</v>
      </c>
    </row>
    <row r="146" spans="1:40" ht="202.8" x14ac:dyDescent="0.25">
      <c r="A146" s="15">
        <v>144</v>
      </c>
      <c r="B146" s="22">
        <v>20223185013</v>
      </c>
      <c r="C146" s="22" t="s">
        <v>566</v>
      </c>
      <c r="D146" s="15" t="s">
        <v>1655</v>
      </c>
      <c r="E146" s="83" t="s">
        <v>3338</v>
      </c>
      <c r="F146" s="22">
        <v>19852851013</v>
      </c>
      <c r="G146" s="22" t="s">
        <v>382</v>
      </c>
      <c r="H146" s="22" t="s">
        <v>509</v>
      </c>
      <c r="I146" s="22" t="s">
        <v>45</v>
      </c>
      <c r="J146" s="15">
        <v>1.05</v>
      </c>
      <c r="K146" s="87" t="s">
        <v>3339</v>
      </c>
      <c r="L146" s="15">
        <v>1.05</v>
      </c>
      <c r="M146" s="87" t="s">
        <v>3339</v>
      </c>
      <c r="N146" s="15">
        <v>1.05</v>
      </c>
      <c r="O146" s="87" t="s">
        <v>3339</v>
      </c>
      <c r="P146" s="15">
        <v>18.52</v>
      </c>
      <c r="Q146" s="87" t="s">
        <v>3340</v>
      </c>
      <c r="R146" s="15">
        <v>18.52</v>
      </c>
      <c r="S146" s="87" t="s">
        <v>3340</v>
      </c>
      <c r="T146" s="15">
        <v>18.52</v>
      </c>
      <c r="U146" s="87" t="s">
        <v>3340</v>
      </c>
      <c r="V146" s="15">
        <v>0.2</v>
      </c>
      <c r="W146" s="87" t="s">
        <v>3341</v>
      </c>
      <c r="X146" s="15">
        <v>0.2</v>
      </c>
      <c r="Y146" s="87" t="s">
        <v>3341</v>
      </c>
      <c r="Z146" s="15">
        <v>0.2</v>
      </c>
      <c r="AA146" s="87" t="s">
        <v>3341</v>
      </c>
      <c r="AB146" s="15">
        <v>0.4</v>
      </c>
      <c r="AC146" s="87" t="s">
        <v>3342</v>
      </c>
      <c r="AD146" s="15">
        <v>0.4</v>
      </c>
      <c r="AE146" s="87" t="s">
        <v>3342</v>
      </c>
      <c r="AF146" s="15">
        <v>0.4</v>
      </c>
      <c r="AG146" s="87" t="s">
        <v>3342</v>
      </c>
      <c r="AH146" s="15">
        <v>20.170000000000002</v>
      </c>
      <c r="AI146" s="15">
        <v>20.170000000000002</v>
      </c>
      <c r="AJ146" s="101">
        <v>20.170000000000002</v>
      </c>
      <c r="AK146" s="15"/>
      <c r="AL146" s="87" t="s">
        <v>1664</v>
      </c>
      <c r="AM146" s="15" t="s">
        <v>1665</v>
      </c>
      <c r="AN146" s="87" t="s">
        <v>430</v>
      </c>
    </row>
    <row r="147" spans="1:40" ht="327.60000000000002" x14ac:dyDescent="0.25">
      <c r="A147" s="15">
        <v>145</v>
      </c>
      <c r="B147" s="16">
        <v>20223141047</v>
      </c>
      <c r="C147" s="16" t="s">
        <v>507</v>
      </c>
      <c r="D147" s="16" t="s">
        <v>1666</v>
      </c>
      <c r="E147" s="84" t="s">
        <v>3343</v>
      </c>
      <c r="F147" s="16">
        <v>19861371036</v>
      </c>
      <c r="G147" s="16" t="s">
        <v>207</v>
      </c>
      <c r="H147" s="16" t="s">
        <v>509</v>
      </c>
      <c r="I147" s="16" t="s">
        <v>45</v>
      </c>
      <c r="J147" s="16">
        <v>0.85</v>
      </c>
      <c r="K147" s="16" t="s">
        <v>3344</v>
      </c>
      <c r="L147" s="15">
        <v>0.8</v>
      </c>
      <c r="M147" s="15"/>
      <c r="N147" s="15">
        <v>0.85</v>
      </c>
      <c r="O147" s="15" t="s">
        <v>3344</v>
      </c>
      <c r="P147" s="91">
        <v>18.510000000000002</v>
      </c>
      <c r="Q147" s="16" t="s">
        <v>3345</v>
      </c>
      <c r="R147" s="15">
        <v>18.510000000000002</v>
      </c>
      <c r="S147" s="22"/>
      <c r="T147" s="91">
        <v>18.510000000000002</v>
      </c>
      <c r="U147" s="16" t="s">
        <v>3345</v>
      </c>
      <c r="V147" s="16">
        <v>0.6</v>
      </c>
      <c r="W147" s="16" t="s">
        <v>3346</v>
      </c>
      <c r="X147" s="15">
        <v>0.6</v>
      </c>
      <c r="Y147" s="22"/>
      <c r="Z147" s="16">
        <v>0.6</v>
      </c>
      <c r="AA147" s="16" t="s">
        <v>3346</v>
      </c>
      <c r="AB147" s="15"/>
      <c r="AC147" s="15"/>
      <c r="AD147" s="16">
        <v>0.6</v>
      </c>
      <c r="AE147" s="16" t="s">
        <v>3347</v>
      </c>
      <c r="AF147" s="14">
        <v>0.2</v>
      </c>
      <c r="AG147" s="14" t="s">
        <v>3348</v>
      </c>
      <c r="AH147" s="14"/>
      <c r="AI147" s="105">
        <v>20.56</v>
      </c>
      <c r="AJ147" s="100">
        <f t="shared" si="11"/>
        <v>20.160000000000004</v>
      </c>
      <c r="AK147" s="15"/>
      <c r="AL147" s="15" t="s">
        <v>1676</v>
      </c>
      <c r="AM147" s="15" t="s">
        <v>1677</v>
      </c>
      <c r="AN147" s="87" t="s">
        <v>430</v>
      </c>
    </row>
    <row r="148" spans="1:40" ht="265.2" x14ac:dyDescent="0.25">
      <c r="A148" s="15">
        <v>146</v>
      </c>
      <c r="B148" s="94">
        <v>20223141070</v>
      </c>
      <c r="C148" s="94" t="s">
        <v>507</v>
      </c>
      <c r="D148" s="15" t="s">
        <v>1634</v>
      </c>
      <c r="E148" s="107" t="s">
        <v>3349</v>
      </c>
      <c r="F148" s="94">
        <v>13923592201</v>
      </c>
      <c r="G148" s="94" t="s">
        <v>789</v>
      </c>
      <c r="H148" s="94" t="s">
        <v>509</v>
      </c>
      <c r="I148" s="94" t="s">
        <v>45</v>
      </c>
      <c r="J148" s="94">
        <v>0.85</v>
      </c>
      <c r="K148" s="94" t="s">
        <v>3350</v>
      </c>
      <c r="L148" s="15">
        <v>0.85</v>
      </c>
      <c r="M148" s="16" t="s">
        <v>3350</v>
      </c>
      <c r="N148" s="15">
        <v>0.85</v>
      </c>
      <c r="O148" s="94" t="s">
        <v>3350</v>
      </c>
      <c r="P148" s="15">
        <v>17.91</v>
      </c>
      <c r="Q148" s="94" t="s">
        <v>3351</v>
      </c>
      <c r="R148" s="16">
        <v>17.91</v>
      </c>
      <c r="S148" s="15" t="s">
        <v>3351</v>
      </c>
      <c r="T148" s="15">
        <v>17.91</v>
      </c>
      <c r="U148" s="94" t="s">
        <v>3351</v>
      </c>
      <c r="V148" s="15">
        <v>0.8</v>
      </c>
      <c r="W148" s="94" t="s">
        <v>3352</v>
      </c>
      <c r="X148" s="15">
        <v>0.8</v>
      </c>
      <c r="Y148" s="16" t="s">
        <v>3352</v>
      </c>
      <c r="Z148" s="15">
        <v>0.8</v>
      </c>
      <c r="AA148" s="94" t="s">
        <v>3352</v>
      </c>
      <c r="AB148" s="15">
        <v>0.6</v>
      </c>
      <c r="AC148" s="94" t="s">
        <v>3353</v>
      </c>
      <c r="AD148" s="15">
        <v>0.6</v>
      </c>
      <c r="AE148" s="16" t="s">
        <v>3353</v>
      </c>
      <c r="AF148" s="15">
        <v>0.6</v>
      </c>
      <c r="AG148" s="94" t="s">
        <v>3353</v>
      </c>
      <c r="AH148" s="15">
        <v>20.16</v>
      </c>
      <c r="AI148" s="15">
        <f t="shared" si="10"/>
        <v>20.160000000000004</v>
      </c>
      <c r="AJ148" s="100">
        <f t="shared" si="11"/>
        <v>20.16</v>
      </c>
      <c r="AK148" s="94" t="s">
        <v>3354</v>
      </c>
      <c r="AL148" s="15" t="s">
        <v>1640</v>
      </c>
      <c r="AM148" s="15" t="s">
        <v>1641</v>
      </c>
      <c r="AN148" s="87" t="s">
        <v>430</v>
      </c>
    </row>
    <row r="149" spans="1:40" ht="327.60000000000002" x14ac:dyDescent="0.25">
      <c r="A149" s="15">
        <v>147</v>
      </c>
      <c r="B149" s="15">
        <v>20223141049</v>
      </c>
      <c r="C149" s="15" t="s">
        <v>507</v>
      </c>
      <c r="D149" s="22" t="s">
        <v>1759</v>
      </c>
      <c r="E149" s="82" t="s">
        <v>3355</v>
      </c>
      <c r="F149" s="15">
        <v>17637691519</v>
      </c>
      <c r="G149" s="15" t="s">
        <v>178</v>
      </c>
      <c r="H149" s="15" t="s">
        <v>509</v>
      </c>
      <c r="I149" s="15" t="s">
        <v>45</v>
      </c>
      <c r="J149" s="15" t="s">
        <v>3356</v>
      </c>
      <c r="K149" s="15" t="s">
        <v>3357</v>
      </c>
      <c r="L149" s="15">
        <v>1.1499999999999999</v>
      </c>
      <c r="M149" s="15" t="s">
        <v>3358</v>
      </c>
      <c r="N149" s="15">
        <v>1.1499999999999999</v>
      </c>
      <c r="O149" s="15" t="s">
        <v>3358</v>
      </c>
      <c r="P149" s="15">
        <v>18.21</v>
      </c>
      <c r="Q149" s="15" t="s">
        <v>3359</v>
      </c>
      <c r="R149" s="15">
        <v>18.21</v>
      </c>
      <c r="S149" s="15" t="s">
        <v>3359</v>
      </c>
      <c r="T149" s="15">
        <v>18.21</v>
      </c>
      <c r="U149" s="15" t="s">
        <v>3359</v>
      </c>
      <c r="V149" s="15">
        <v>0.4</v>
      </c>
      <c r="W149" s="15" t="s">
        <v>3360</v>
      </c>
      <c r="X149" s="15">
        <v>0.4</v>
      </c>
      <c r="Y149" s="15" t="s">
        <v>3360</v>
      </c>
      <c r="Z149" s="15">
        <v>0.4</v>
      </c>
      <c r="AA149" s="15" t="s">
        <v>3360</v>
      </c>
      <c r="AB149" s="15">
        <v>0.4</v>
      </c>
      <c r="AC149" s="15" t="s">
        <v>3361</v>
      </c>
      <c r="AD149" s="15">
        <v>0.4</v>
      </c>
      <c r="AE149" s="15" t="s">
        <v>3361</v>
      </c>
      <c r="AF149" s="15">
        <v>0.4</v>
      </c>
      <c r="AG149" s="15" t="s">
        <v>3361</v>
      </c>
      <c r="AH149" s="15">
        <v>20.46</v>
      </c>
      <c r="AI149" s="87" t="s">
        <v>3362</v>
      </c>
      <c r="AJ149" s="104">
        <v>20.16</v>
      </c>
      <c r="AK149" s="87" t="s">
        <v>3363</v>
      </c>
      <c r="AL149" s="87" t="s">
        <v>1771</v>
      </c>
      <c r="AM149" s="87" t="s">
        <v>1772</v>
      </c>
      <c r="AN149" s="87" t="s">
        <v>430</v>
      </c>
    </row>
    <row r="150" spans="1:40" ht="218.4" x14ac:dyDescent="0.25">
      <c r="A150" s="15">
        <v>148</v>
      </c>
      <c r="B150" s="94">
        <v>20223185055</v>
      </c>
      <c r="C150" s="94" t="s">
        <v>566</v>
      </c>
      <c r="D150" s="94" t="s">
        <v>1634</v>
      </c>
      <c r="E150" s="107" t="s">
        <v>3364</v>
      </c>
      <c r="F150" s="94">
        <v>19927539138</v>
      </c>
      <c r="G150" s="94" t="s">
        <v>453</v>
      </c>
      <c r="H150" s="94" t="s">
        <v>509</v>
      </c>
      <c r="I150" s="94" t="s">
        <v>45</v>
      </c>
      <c r="J150" s="94">
        <v>1.2</v>
      </c>
      <c r="K150" s="94" t="s">
        <v>3365</v>
      </c>
      <c r="L150" s="16">
        <v>1.2</v>
      </c>
      <c r="M150" s="16" t="s">
        <v>3365</v>
      </c>
      <c r="N150" s="94">
        <v>1.45</v>
      </c>
      <c r="O150" s="94" t="s">
        <v>3366</v>
      </c>
      <c r="P150" s="15">
        <v>17.89</v>
      </c>
      <c r="Q150" s="94" t="s">
        <v>3367</v>
      </c>
      <c r="R150" s="16">
        <v>17.89</v>
      </c>
      <c r="S150" s="16" t="s">
        <v>3367</v>
      </c>
      <c r="T150" s="15">
        <v>17.89</v>
      </c>
      <c r="U150" s="94" t="s">
        <v>3367</v>
      </c>
      <c r="V150" s="15">
        <v>0.6</v>
      </c>
      <c r="W150" s="94" t="s">
        <v>3368</v>
      </c>
      <c r="X150" s="16">
        <v>0.6</v>
      </c>
      <c r="Y150" s="16" t="s">
        <v>3368</v>
      </c>
      <c r="Z150" s="15">
        <v>0.6</v>
      </c>
      <c r="AA150" s="94" t="s">
        <v>3368</v>
      </c>
      <c r="AB150" s="15">
        <v>0.4</v>
      </c>
      <c r="AC150" s="94" t="s">
        <v>3369</v>
      </c>
      <c r="AD150" s="16">
        <v>0.4</v>
      </c>
      <c r="AE150" s="16" t="s">
        <v>3369</v>
      </c>
      <c r="AF150" s="15">
        <v>0.2</v>
      </c>
      <c r="AG150" s="94" t="s">
        <v>3370</v>
      </c>
      <c r="AH150" s="15">
        <v>20.09</v>
      </c>
      <c r="AI150" s="15">
        <f t="shared" si="10"/>
        <v>20.14</v>
      </c>
      <c r="AJ150" s="100">
        <f>AF150+Z150+T150+N150</f>
        <v>20.14</v>
      </c>
      <c r="AK150" s="94" t="s">
        <v>3371</v>
      </c>
      <c r="AL150" s="94"/>
      <c r="AM150" s="15" t="s">
        <v>1640</v>
      </c>
      <c r="AN150" s="87" t="s">
        <v>430</v>
      </c>
    </row>
    <row r="151" spans="1:40" ht="140.4" x14ac:dyDescent="0.25">
      <c r="A151" s="15">
        <v>149</v>
      </c>
      <c r="B151" s="15">
        <v>20223185087</v>
      </c>
      <c r="C151" s="15" t="s">
        <v>566</v>
      </c>
      <c r="D151" s="15" t="s">
        <v>1730</v>
      </c>
      <c r="E151" s="82" t="s">
        <v>3372</v>
      </c>
      <c r="F151" s="15">
        <v>15330478048</v>
      </c>
      <c r="G151" s="15" t="s">
        <v>213</v>
      </c>
      <c r="H151" s="15" t="s">
        <v>509</v>
      </c>
      <c r="I151" s="15" t="s">
        <v>45</v>
      </c>
      <c r="J151" s="111">
        <v>0.8</v>
      </c>
      <c r="K151" s="15" t="s">
        <v>3373</v>
      </c>
      <c r="L151" s="16">
        <v>0.8</v>
      </c>
      <c r="M151" s="15"/>
      <c r="N151" s="15">
        <v>0.8</v>
      </c>
      <c r="O151" s="15" t="s">
        <v>3373</v>
      </c>
      <c r="P151" s="15">
        <v>17.93</v>
      </c>
      <c r="Q151" s="87" t="s">
        <v>3374</v>
      </c>
      <c r="R151" s="15">
        <v>17.93</v>
      </c>
      <c r="S151" s="15"/>
      <c r="T151" s="15">
        <v>17.93</v>
      </c>
      <c r="U151" s="87" t="s">
        <v>3374</v>
      </c>
      <c r="V151" s="111">
        <v>10.4</v>
      </c>
      <c r="W151" s="87" t="s">
        <v>3375</v>
      </c>
      <c r="X151" s="87">
        <v>0.4</v>
      </c>
      <c r="Y151" s="15" t="s">
        <v>3376</v>
      </c>
      <c r="Z151" s="15">
        <v>0.4</v>
      </c>
      <c r="AA151" s="87" t="s">
        <v>3377</v>
      </c>
      <c r="AB151" s="111">
        <v>1</v>
      </c>
      <c r="AC151" s="15" t="s">
        <v>3378</v>
      </c>
      <c r="AD151" s="111">
        <v>1</v>
      </c>
      <c r="AE151" s="15"/>
      <c r="AF151" s="16">
        <v>1</v>
      </c>
      <c r="AG151" s="15" t="s">
        <v>3378</v>
      </c>
      <c r="AH151" s="111">
        <v>30.13</v>
      </c>
      <c r="AI151" s="113">
        <v>20.13</v>
      </c>
      <c r="AJ151" s="100">
        <v>20.13</v>
      </c>
      <c r="AK151" s="15"/>
      <c r="AL151" s="15" t="s">
        <v>2182</v>
      </c>
      <c r="AM151" s="15" t="s">
        <v>1676</v>
      </c>
      <c r="AN151" s="87" t="s">
        <v>430</v>
      </c>
    </row>
    <row r="152" spans="1:40" ht="156" x14ac:dyDescent="0.25">
      <c r="A152" s="15">
        <v>150</v>
      </c>
      <c r="B152" s="16">
        <v>20223141090</v>
      </c>
      <c r="C152" s="16" t="s">
        <v>507</v>
      </c>
      <c r="D152" s="16" t="s">
        <v>1666</v>
      </c>
      <c r="E152" s="84" t="s">
        <v>3379</v>
      </c>
      <c r="F152" s="16">
        <v>13532190143</v>
      </c>
      <c r="G152" s="16" t="s">
        <v>771</v>
      </c>
      <c r="H152" s="16" t="s">
        <v>509</v>
      </c>
      <c r="I152" s="16" t="s">
        <v>45</v>
      </c>
      <c r="J152" s="16">
        <v>0.65</v>
      </c>
      <c r="K152" s="16" t="s">
        <v>3380</v>
      </c>
      <c r="L152" s="15">
        <v>0.65</v>
      </c>
      <c r="M152" s="15"/>
      <c r="N152" s="16">
        <v>0.65</v>
      </c>
      <c r="O152" s="16" t="s">
        <v>3380</v>
      </c>
      <c r="P152" s="91">
        <v>18.079999999999998</v>
      </c>
      <c r="Q152" s="16" t="s">
        <v>3381</v>
      </c>
      <c r="R152" s="15">
        <v>18.079999999999998</v>
      </c>
      <c r="S152" s="22"/>
      <c r="T152" s="91">
        <v>18.079999999999998</v>
      </c>
      <c r="U152" s="16" t="s">
        <v>3381</v>
      </c>
      <c r="V152" s="16">
        <v>0.7</v>
      </c>
      <c r="W152" s="16" t="s">
        <v>3382</v>
      </c>
      <c r="X152" s="15">
        <v>0.7</v>
      </c>
      <c r="Y152" s="22"/>
      <c r="Z152" s="15">
        <v>0.8</v>
      </c>
      <c r="AA152" s="15" t="s">
        <v>3383</v>
      </c>
      <c r="AB152" s="15"/>
      <c r="AC152" s="15"/>
      <c r="AD152" s="16">
        <v>0.6</v>
      </c>
      <c r="AE152" s="16" t="s">
        <v>3384</v>
      </c>
      <c r="AF152" s="14">
        <v>0.6</v>
      </c>
      <c r="AG152" s="14" t="s">
        <v>3384</v>
      </c>
      <c r="AH152" s="14"/>
      <c r="AI152" s="105">
        <v>20.03</v>
      </c>
      <c r="AJ152" s="100">
        <f>AF152+Z152+T152+N152</f>
        <v>20.129999999999995</v>
      </c>
      <c r="AK152" s="15" t="s">
        <v>3385</v>
      </c>
      <c r="AL152" s="15" t="s">
        <v>1676</v>
      </c>
      <c r="AM152" s="15" t="s">
        <v>1677</v>
      </c>
      <c r="AN152" s="87" t="s">
        <v>430</v>
      </c>
    </row>
    <row r="153" spans="1:40" ht="249.6" x14ac:dyDescent="0.25">
      <c r="A153" s="15">
        <v>151</v>
      </c>
      <c r="B153" s="15" t="s">
        <v>3386</v>
      </c>
      <c r="C153" s="15" t="s">
        <v>566</v>
      </c>
      <c r="D153" s="15" t="s">
        <v>1678</v>
      </c>
      <c r="E153" s="82" t="s">
        <v>3387</v>
      </c>
      <c r="F153" s="15">
        <v>15818548168</v>
      </c>
      <c r="G153" s="15" t="s">
        <v>351</v>
      </c>
      <c r="H153" s="15" t="s">
        <v>509</v>
      </c>
      <c r="I153" s="15" t="s">
        <v>45</v>
      </c>
      <c r="J153" s="15">
        <v>0.25</v>
      </c>
      <c r="K153" s="15" t="s">
        <v>3388</v>
      </c>
      <c r="L153" s="15">
        <v>0.25</v>
      </c>
      <c r="M153" s="15" t="s">
        <v>3388</v>
      </c>
      <c r="N153" s="15">
        <v>0.65</v>
      </c>
      <c r="O153" s="15" t="s">
        <v>3388</v>
      </c>
      <c r="P153" s="15">
        <v>18.57</v>
      </c>
      <c r="Q153" s="15" t="s">
        <v>3389</v>
      </c>
      <c r="R153" s="15">
        <v>18.57</v>
      </c>
      <c r="S153" s="15" t="s">
        <v>3389</v>
      </c>
      <c r="T153" s="15">
        <v>18.57</v>
      </c>
      <c r="U153" s="15" t="s">
        <v>3389</v>
      </c>
      <c r="V153" s="15">
        <v>1</v>
      </c>
      <c r="W153" s="15" t="s">
        <v>3390</v>
      </c>
      <c r="X153" s="15">
        <v>1</v>
      </c>
      <c r="Y153" s="15" t="s">
        <v>3390</v>
      </c>
      <c r="Z153" s="15">
        <v>0.4</v>
      </c>
      <c r="AA153" s="15" t="s">
        <v>3391</v>
      </c>
      <c r="AB153" s="15">
        <v>0.4</v>
      </c>
      <c r="AC153" s="15" t="s">
        <v>3392</v>
      </c>
      <c r="AD153" s="15">
        <v>0.4</v>
      </c>
      <c r="AE153" s="15" t="s">
        <v>3392</v>
      </c>
      <c r="AF153" s="15">
        <v>0.4</v>
      </c>
      <c r="AG153" s="15" t="s">
        <v>3392</v>
      </c>
      <c r="AH153" s="15">
        <v>20.22</v>
      </c>
      <c r="AI153" s="15">
        <v>20.02</v>
      </c>
      <c r="AJ153" s="100">
        <v>20.02</v>
      </c>
      <c r="AK153" s="15" t="s">
        <v>3393</v>
      </c>
      <c r="AL153" s="87" t="s">
        <v>1686</v>
      </c>
      <c r="AM153" s="15" t="s">
        <v>1687</v>
      </c>
      <c r="AN153" s="87" t="s">
        <v>430</v>
      </c>
    </row>
    <row r="154" spans="1:40" ht="218.4" x14ac:dyDescent="0.25">
      <c r="A154" s="15">
        <v>152</v>
      </c>
      <c r="B154" s="15">
        <v>20223185014</v>
      </c>
      <c r="C154" s="15" t="s">
        <v>566</v>
      </c>
      <c r="D154" s="22" t="s">
        <v>1759</v>
      </c>
      <c r="E154" s="82" t="s">
        <v>3394</v>
      </c>
      <c r="F154" s="15">
        <v>15565972107</v>
      </c>
      <c r="G154" s="15" t="s">
        <v>1007</v>
      </c>
      <c r="H154" s="15" t="s">
        <v>509</v>
      </c>
      <c r="I154" s="15" t="s">
        <v>45</v>
      </c>
      <c r="J154" s="15">
        <v>0.55000000000000004</v>
      </c>
      <c r="K154" s="15" t="s">
        <v>3395</v>
      </c>
      <c r="L154" s="15">
        <v>0.55000000000000004</v>
      </c>
      <c r="M154" s="15" t="s">
        <v>3395</v>
      </c>
      <c r="N154" s="93"/>
      <c r="O154" s="93"/>
      <c r="P154" s="15">
        <v>17.84</v>
      </c>
      <c r="Q154" s="15" t="s">
        <v>3396</v>
      </c>
      <c r="R154" s="15">
        <v>17.84</v>
      </c>
      <c r="S154" s="15" t="s">
        <v>3396</v>
      </c>
      <c r="T154" s="93"/>
      <c r="U154" s="93"/>
      <c r="V154" s="15" t="s">
        <v>1765</v>
      </c>
      <c r="W154" s="15" t="s">
        <v>3397</v>
      </c>
      <c r="X154" s="15">
        <v>0.7</v>
      </c>
      <c r="Y154" s="15" t="s">
        <v>3398</v>
      </c>
      <c r="Z154" s="93">
        <v>0.8</v>
      </c>
      <c r="AA154" s="15" t="s">
        <v>3399</v>
      </c>
      <c r="AB154" s="15">
        <v>0.7</v>
      </c>
      <c r="AC154" s="15" t="s">
        <v>3400</v>
      </c>
      <c r="AD154" s="15">
        <v>0.7</v>
      </c>
      <c r="AE154" s="15" t="s">
        <v>3400</v>
      </c>
      <c r="AF154" s="97"/>
      <c r="AG154" s="97"/>
      <c r="AH154" s="15">
        <v>19.89</v>
      </c>
      <c r="AI154" s="87">
        <v>19.79</v>
      </c>
      <c r="AJ154" s="104">
        <v>19.89</v>
      </c>
      <c r="AK154" s="87" t="s">
        <v>3401</v>
      </c>
      <c r="AL154" s="87" t="s">
        <v>1771</v>
      </c>
      <c r="AM154" s="87" t="s">
        <v>1772</v>
      </c>
      <c r="AN154" s="87" t="s">
        <v>430</v>
      </c>
    </row>
    <row r="155" spans="1:40" ht="234" x14ac:dyDescent="0.25">
      <c r="A155" s="15">
        <v>153</v>
      </c>
      <c r="B155" s="15" t="s">
        <v>3402</v>
      </c>
      <c r="C155" s="15" t="s">
        <v>507</v>
      </c>
      <c r="D155" s="15" t="s">
        <v>1689</v>
      </c>
      <c r="E155" s="82" t="s">
        <v>3403</v>
      </c>
      <c r="F155" s="15" t="s">
        <v>3404</v>
      </c>
      <c r="G155" s="15" t="s">
        <v>112</v>
      </c>
      <c r="H155" s="15" t="s">
        <v>509</v>
      </c>
      <c r="I155" s="15" t="s">
        <v>45</v>
      </c>
      <c r="J155" s="15">
        <v>1.2</v>
      </c>
      <c r="K155" s="15" t="s">
        <v>3405</v>
      </c>
      <c r="L155" s="22" t="s">
        <v>226</v>
      </c>
      <c r="M155" s="15" t="s">
        <v>3405</v>
      </c>
      <c r="N155" s="15">
        <v>1.2</v>
      </c>
      <c r="O155" s="15" t="s">
        <v>3405</v>
      </c>
      <c r="P155" s="15" t="s">
        <v>3406</v>
      </c>
      <c r="Q155" s="15" t="s">
        <v>3407</v>
      </c>
      <c r="R155" s="22" t="s">
        <v>3406</v>
      </c>
      <c r="S155" s="15" t="s">
        <v>3407</v>
      </c>
      <c r="T155" s="15">
        <v>17.53</v>
      </c>
      <c r="U155" s="15" t="s">
        <v>3407</v>
      </c>
      <c r="V155" s="15" t="s">
        <v>222</v>
      </c>
      <c r="W155" s="15" t="s">
        <v>3408</v>
      </c>
      <c r="X155" s="22" t="s">
        <v>222</v>
      </c>
      <c r="Y155" s="15" t="s">
        <v>3408</v>
      </c>
      <c r="Z155" s="15">
        <v>0.4</v>
      </c>
      <c r="AA155" s="15" t="s">
        <v>3408</v>
      </c>
      <c r="AB155" s="15" t="s">
        <v>1959</v>
      </c>
      <c r="AC155" s="15" t="s">
        <v>3409</v>
      </c>
      <c r="AD155" s="22" t="s">
        <v>1959</v>
      </c>
      <c r="AE155" s="15" t="s">
        <v>3410</v>
      </c>
      <c r="AF155" s="14">
        <v>0.7</v>
      </c>
      <c r="AG155" s="15" t="s">
        <v>3411</v>
      </c>
      <c r="AH155" s="15" t="s">
        <v>3412</v>
      </c>
      <c r="AI155" s="14">
        <v>19.48</v>
      </c>
      <c r="AJ155" s="100">
        <f>SUM(N155,T155,Z155,AF155)</f>
        <v>19.829999999999998</v>
      </c>
      <c r="AK155" s="15"/>
      <c r="AL155" s="87" t="s">
        <v>2269</v>
      </c>
      <c r="AM155" s="15" t="s">
        <v>1700</v>
      </c>
      <c r="AN155" s="87" t="s">
        <v>430</v>
      </c>
    </row>
    <row r="156" spans="1:40" ht="234" x14ac:dyDescent="0.25">
      <c r="A156" s="15">
        <v>154</v>
      </c>
      <c r="B156" s="15" t="s">
        <v>3413</v>
      </c>
      <c r="C156" s="15" t="s">
        <v>507</v>
      </c>
      <c r="D156" s="15" t="s">
        <v>1689</v>
      </c>
      <c r="E156" s="82" t="s">
        <v>3414</v>
      </c>
      <c r="F156" s="15" t="s">
        <v>3415</v>
      </c>
      <c r="G156" s="15" t="s">
        <v>283</v>
      </c>
      <c r="H156" s="15" t="s">
        <v>509</v>
      </c>
      <c r="I156" s="15" t="s">
        <v>45</v>
      </c>
      <c r="J156" s="15">
        <v>0.75</v>
      </c>
      <c r="K156" s="15" t="s">
        <v>3416</v>
      </c>
      <c r="L156" s="22">
        <v>0.75</v>
      </c>
      <c r="M156" s="15" t="s">
        <v>3416</v>
      </c>
      <c r="N156" s="15">
        <v>0.85</v>
      </c>
      <c r="O156" s="15" t="s">
        <v>3417</v>
      </c>
      <c r="P156" s="15">
        <v>18.5</v>
      </c>
      <c r="Q156" s="15" t="s">
        <v>3418</v>
      </c>
      <c r="R156" s="22">
        <v>18.5</v>
      </c>
      <c r="S156" s="15" t="s">
        <v>3418</v>
      </c>
      <c r="T156" s="15">
        <v>18.5</v>
      </c>
      <c r="U156" s="15" t="s">
        <v>3418</v>
      </c>
      <c r="V156" s="15">
        <v>0.2</v>
      </c>
      <c r="W156" s="15" t="s">
        <v>3419</v>
      </c>
      <c r="X156" s="22">
        <v>0.2</v>
      </c>
      <c r="Y156" s="15" t="s">
        <v>3419</v>
      </c>
      <c r="Z156" s="15">
        <v>0.2</v>
      </c>
      <c r="AA156" s="15" t="s">
        <v>3419</v>
      </c>
      <c r="AB156" s="15">
        <v>0.2</v>
      </c>
      <c r="AC156" s="15" t="s">
        <v>3420</v>
      </c>
      <c r="AD156" s="22">
        <v>0.2</v>
      </c>
      <c r="AE156" s="15" t="s">
        <v>3421</v>
      </c>
      <c r="AF156" s="14">
        <v>0.2</v>
      </c>
      <c r="AG156" s="15" t="s">
        <v>3422</v>
      </c>
      <c r="AH156" s="15">
        <v>19.850000000000001</v>
      </c>
      <c r="AI156" s="14">
        <v>20.05</v>
      </c>
      <c r="AJ156" s="100">
        <f>SUM(N156,T156,Z156,AF156)</f>
        <v>19.75</v>
      </c>
      <c r="AK156" s="15"/>
      <c r="AL156" s="87" t="s">
        <v>2269</v>
      </c>
      <c r="AM156" s="15" t="s">
        <v>1700</v>
      </c>
      <c r="AN156" s="87" t="s">
        <v>430</v>
      </c>
    </row>
    <row r="157" spans="1:40" ht="187.2" x14ac:dyDescent="0.25">
      <c r="A157" s="15">
        <v>155</v>
      </c>
      <c r="B157" s="15">
        <v>20223141085</v>
      </c>
      <c r="C157" s="15" t="s">
        <v>507</v>
      </c>
      <c r="D157" s="22" t="s">
        <v>1759</v>
      </c>
      <c r="E157" s="82" t="s">
        <v>3423</v>
      </c>
      <c r="F157" s="15">
        <v>18236769167</v>
      </c>
      <c r="G157" s="15" t="s">
        <v>678</v>
      </c>
      <c r="H157" s="15" t="s">
        <v>509</v>
      </c>
      <c r="I157" s="15" t="s">
        <v>45</v>
      </c>
      <c r="J157" s="15" t="s">
        <v>490</v>
      </c>
      <c r="K157" s="15" t="s">
        <v>3424</v>
      </c>
      <c r="L157" s="15">
        <v>0.5</v>
      </c>
      <c r="M157" s="15" t="s">
        <v>3424</v>
      </c>
      <c r="N157" s="15">
        <v>0.5</v>
      </c>
      <c r="O157" s="15" t="s">
        <v>3424</v>
      </c>
      <c r="P157" s="15">
        <v>17.850000000000001</v>
      </c>
      <c r="Q157" s="15" t="s">
        <v>3425</v>
      </c>
      <c r="R157" s="15">
        <v>17.850000000000001</v>
      </c>
      <c r="S157" s="15" t="s">
        <v>3425</v>
      </c>
      <c r="T157" s="15">
        <v>17.850000000000001</v>
      </c>
      <c r="U157" s="15" t="s">
        <v>3425</v>
      </c>
      <c r="V157" s="15" t="s">
        <v>3426</v>
      </c>
      <c r="W157" s="15" t="s">
        <v>3427</v>
      </c>
      <c r="X157" s="15">
        <v>1</v>
      </c>
      <c r="Y157" s="15" t="s">
        <v>3428</v>
      </c>
      <c r="Z157" s="15">
        <v>1</v>
      </c>
      <c r="AA157" s="15" t="s">
        <v>3428</v>
      </c>
      <c r="AB157" s="15" t="s">
        <v>3429</v>
      </c>
      <c r="AC157" s="15" t="s">
        <v>3430</v>
      </c>
      <c r="AD157" s="15">
        <v>0.4</v>
      </c>
      <c r="AE157" s="15" t="s">
        <v>3430</v>
      </c>
      <c r="AF157" s="15">
        <v>0.4</v>
      </c>
      <c r="AG157" s="15" t="s">
        <v>3430</v>
      </c>
      <c r="AH157" s="15">
        <v>19.95</v>
      </c>
      <c r="AI157" s="87">
        <v>19.75</v>
      </c>
      <c r="AJ157" s="104">
        <v>19.75</v>
      </c>
      <c r="AK157" s="87" t="s">
        <v>3431</v>
      </c>
      <c r="AL157" s="87" t="s">
        <v>1771</v>
      </c>
      <c r="AM157" s="87" t="s">
        <v>1772</v>
      </c>
      <c r="AN157" s="87" t="s">
        <v>430</v>
      </c>
    </row>
    <row r="158" spans="1:40" ht="296.39999999999998" x14ac:dyDescent="0.25">
      <c r="A158" s="15">
        <v>156</v>
      </c>
      <c r="B158" s="15">
        <v>20223141046</v>
      </c>
      <c r="C158" s="15" t="s">
        <v>507</v>
      </c>
      <c r="D158" s="15" t="s">
        <v>1655</v>
      </c>
      <c r="E158" s="82" t="s">
        <v>3432</v>
      </c>
      <c r="F158" s="15">
        <v>16606922611</v>
      </c>
      <c r="G158" s="15" t="s">
        <v>144</v>
      </c>
      <c r="H158" s="15" t="s">
        <v>509</v>
      </c>
      <c r="I158" s="15" t="s">
        <v>45</v>
      </c>
      <c r="J158" s="15">
        <v>0.75</v>
      </c>
      <c r="K158" s="15" t="s">
        <v>3433</v>
      </c>
      <c r="L158" s="15">
        <v>0.45</v>
      </c>
      <c r="M158" s="15" t="s">
        <v>3434</v>
      </c>
      <c r="N158" s="15">
        <v>0.45</v>
      </c>
      <c r="O158" s="15" t="s">
        <v>3434</v>
      </c>
      <c r="P158" s="15">
        <v>17.850000000000001</v>
      </c>
      <c r="Q158" s="15" t="s">
        <v>3435</v>
      </c>
      <c r="R158" s="15">
        <v>17.850000000000001</v>
      </c>
      <c r="S158" s="15" t="s">
        <v>3435</v>
      </c>
      <c r="T158" s="15">
        <v>17.850000000000001</v>
      </c>
      <c r="U158" s="15" t="s">
        <v>3435</v>
      </c>
      <c r="V158" s="15">
        <v>0.6</v>
      </c>
      <c r="W158" s="15" t="s">
        <v>3436</v>
      </c>
      <c r="X158" s="15">
        <v>0.6</v>
      </c>
      <c r="Y158" s="15" t="s">
        <v>3436</v>
      </c>
      <c r="Z158" s="15">
        <v>0.6</v>
      </c>
      <c r="AA158" s="15" t="s">
        <v>3436</v>
      </c>
      <c r="AB158" s="15">
        <v>0.8</v>
      </c>
      <c r="AC158" s="15" t="s">
        <v>3437</v>
      </c>
      <c r="AD158" s="15">
        <v>0.8</v>
      </c>
      <c r="AE158" s="15" t="s">
        <v>3437</v>
      </c>
      <c r="AF158" s="15">
        <v>0.8</v>
      </c>
      <c r="AG158" s="15" t="s">
        <v>3437</v>
      </c>
      <c r="AH158" s="15">
        <v>20</v>
      </c>
      <c r="AI158" s="15">
        <f>L158+R158+X158+AD158</f>
        <v>19.700000000000003</v>
      </c>
      <c r="AJ158" s="100">
        <v>19.7</v>
      </c>
      <c r="AK158" s="15"/>
      <c r="AL158" s="87" t="s">
        <v>1664</v>
      </c>
      <c r="AM158" s="15" t="s">
        <v>1665</v>
      </c>
      <c r="AN158" s="87" t="s">
        <v>430</v>
      </c>
    </row>
    <row r="159" spans="1:40" ht="124.8" x14ac:dyDescent="0.25">
      <c r="A159" s="15">
        <v>157</v>
      </c>
      <c r="B159" s="15">
        <v>20223141020</v>
      </c>
      <c r="C159" s="15" t="s">
        <v>507</v>
      </c>
      <c r="D159" s="15" t="s">
        <v>1678</v>
      </c>
      <c r="E159" s="82" t="s">
        <v>3438</v>
      </c>
      <c r="F159" s="15">
        <v>15920344297</v>
      </c>
      <c r="G159" s="15" t="s">
        <v>370</v>
      </c>
      <c r="H159" s="15" t="s">
        <v>509</v>
      </c>
      <c r="I159" s="15" t="s">
        <v>45</v>
      </c>
      <c r="J159" s="15">
        <v>0.9</v>
      </c>
      <c r="K159" s="15" t="s">
        <v>3439</v>
      </c>
      <c r="L159" s="15">
        <v>0.9</v>
      </c>
      <c r="M159" s="15" t="s">
        <v>3439</v>
      </c>
      <c r="N159" s="15">
        <v>0.9</v>
      </c>
      <c r="O159" s="15" t="s">
        <v>3439</v>
      </c>
      <c r="P159" s="15" t="s">
        <v>3440</v>
      </c>
      <c r="Q159" s="15"/>
      <c r="R159" s="15">
        <v>18.184000000000001</v>
      </c>
      <c r="S159" s="15"/>
      <c r="T159" s="15">
        <v>18.18</v>
      </c>
      <c r="U159" s="15"/>
      <c r="V159" s="15" t="s">
        <v>3441</v>
      </c>
      <c r="W159" s="15" t="s">
        <v>3442</v>
      </c>
      <c r="X159" s="15" t="s">
        <v>3441</v>
      </c>
      <c r="Y159" s="15" t="s">
        <v>3442</v>
      </c>
      <c r="Z159" s="15">
        <v>0.4</v>
      </c>
      <c r="AA159" s="15" t="s">
        <v>3443</v>
      </c>
      <c r="AB159" s="15">
        <v>0.2</v>
      </c>
      <c r="AC159" s="15" t="s">
        <v>3444</v>
      </c>
      <c r="AD159" s="15">
        <v>0.2</v>
      </c>
      <c r="AE159" s="15" t="s">
        <v>3444</v>
      </c>
      <c r="AF159" s="15">
        <v>0.2</v>
      </c>
      <c r="AG159" s="15" t="s">
        <v>3444</v>
      </c>
      <c r="AH159" s="15">
        <v>19.984000000000002</v>
      </c>
      <c r="AI159" s="15">
        <v>19.48</v>
      </c>
      <c r="AJ159" s="100">
        <v>19.68</v>
      </c>
      <c r="AK159" s="15" t="s">
        <v>3445</v>
      </c>
      <c r="AL159" s="87" t="s">
        <v>1686</v>
      </c>
      <c r="AM159" s="15" t="s">
        <v>1687</v>
      </c>
      <c r="AN159" s="87" t="s">
        <v>430</v>
      </c>
    </row>
    <row r="160" spans="1:40" ht="109.2" x14ac:dyDescent="0.25">
      <c r="A160" s="15">
        <v>158</v>
      </c>
      <c r="B160" s="14">
        <v>20223141043</v>
      </c>
      <c r="C160" s="14" t="s">
        <v>507</v>
      </c>
      <c r="D160" s="22" t="s">
        <v>1759</v>
      </c>
      <c r="E160" s="109" t="s">
        <v>3446</v>
      </c>
      <c r="F160" s="14">
        <v>13411289447</v>
      </c>
      <c r="G160" s="14" t="s">
        <v>319</v>
      </c>
      <c r="H160" s="14" t="s">
        <v>509</v>
      </c>
      <c r="I160" s="14" t="s">
        <v>45</v>
      </c>
      <c r="J160" s="14">
        <v>0.75</v>
      </c>
      <c r="K160" s="14" t="s">
        <v>3447</v>
      </c>
      <c r="L160" s="14">
        <v>0.75</v>
      </c>
      <c r="M160" s="14" t="s">
        <v>3448</v>
      </c>
      <c r="N160" s="97"/>
      <c r="O160" s="97"/>
      <c r="P160" s="14">
        <v>18.12</v>
      </c>
      <c r="Q160" s="14" t="s">
        <v>3449</v>
      </c>
      <c r="R160" s="14">
        <v>18.12</v>
      </c>
      <c r="S160" s="14" t="s">
        <v>3449</v>
      </c>
      <c r="T160" s="97"/>
      <c r="U160" s="97"/>
      <c r="V160" s="14">
        <v>0.4</v>
      </c>
      <c r="W160" s="14" t="s">
        <v>3450</v>
      </c>
      <c r="X160" s="14">
        <v>0.4</v>
      </c>
      <c r="Y160" s="14" t="s">
        <v>3450</v>
      </c>
      <c r="Z160" s="97"/>
      <c r="AA160" s="97"/>
      <c r="AB160" s="14">
        <v>0.4</v>
      </c>
      <c r="AC160" s="14" t="s">
        <v>3451</v>
      </c>
      <c r="AD160" s="14">
        <v>0.4</v>
      </c>
      <c r="AE160" s="14" t="s">
        <v>3451</v>
      </c>
      <c r="AF160" s="97"/>
      <c r="AG160" s="97"/>
      <c r="AH160" s="14">
        <v>19.670000000000002</v>
      </c>
      <c r="AI160" s="14">
        <v>19.670000000000002</v>
      </c>
      <c r="AJ160" s="114">
        <v>19.670000000000002</v>
      </c>
      <c r="AK160" s="14"/>
      <c r="AL160" s="87" t="s">
        <v>1771</v>
      </c>
      <c r="AM160" s="87" t="s">
        <v>1772</v>
      </c>
      <c r="AN160" s="87" t="s">
        <v>430</v>
      </c>
    </row>
    <row r="161" spans="1:40" ht="187.2" x14ac:dyDescent="0.25">
      <c r="A161" s="15">
        <v>159</v>
      </c>
      <c r="B161" s="15">
        <v>20223141087</v>
      </c>
      <c r="C161" s="15" t="s">
        <v>507</v>
      </c>
      <c r="D161" s="15" t="s">
        <v>1730</v>
      </c>
      <c r="E161" s="82" t="s">
        <v>3452</v>
      </c>
      <c r="F161" s="15">
        <v>15363387572</v>
      </c>
      <c r="G161" s="15" t="s">
        <v>357</v>
      </c>
      <c r="H161" s="15" t="s">
        <v>509</v>
      </c>
      <c r="I161" s="15" t="s">
        <v>45</v>
      </c>
      <c r="J161" s="15">
        <v>0.45</v>
      </c>
      <c r="K161" s="15" t="s">
        <v>3453</v>
      </c>
      <c r="L161" s="16">
        <v>0.45</v>
      </c>
      <c r="M161" s="15"/>
      <c r="N161" s="15">
        <v>0.45</v>
      </c>
      <c r="O161" s="15" t="s">
        <v>3453</v>
      </c>
      <c r="P161" s="15">
        <v>18.399999999999999</v>
      </c>
      <c r="Q161" s="87" t="s">
        <v>3454</v>
      </c>
      <c r="R161" s="15">
        <v>18.399999999999999</v>
      </c>
      <c r="S161" s="15"/>
      <c r="T161" s="15">
        <v>18.399999999999999</v>
      </c>
      <c r="U161" s="87" t="s">
        <v>3454</v>
      </c>
      <c r="V161" s="15">
        <v>0.6</v>
      </c>
      <c r="W161" s="87" t="s">
        <v>3455</v>
      </c>
      <c r="X161" s="87">
        <v>0.6</v>
      </c>
      <c r="Y161" s="15"/>
      <c r="Z161" s="15">
        <v>0.6</v>
      </c>
      <c r="AA161" s="87" t="s">
        <v>3455</v>
      </c>
      <c r="AB161" s="15">
        <v>0.2</v>
      </c>
      <c r="AC161" s="15" t="s">
        <v>3456</v>
      </c>
      <c r="AD161" s="15">
        <v>0.2</v>
      </c>
      <c r="AE161" s="15"/>
      <c r="AF161" s="16">
        <v>0.2</v>
      </c>
      <c r="AG161" s="15" t="s">
        <v>3456</v>
      </c>
      <c r="AH161" s="15">
        <v>19.649999999999999</v>
      </c>
      <c r="AI161" s="15">
        <v>19.649999999999999</v>
      </c>
      <c r="AJ161" s="100">
        <v>19.649999999999999</v>
      </c>
      <c r="AK161" s="15"/>
      <c r="AL161" s="15" t="s">
        <v>2182</v>
      </c>
      <c r="AM161" s="15" t="s">
        <v>1676</v>
      </c>
      <c r="AN161" s="87" t="s">
        <v>430</v>
      </c>
    </row>
    <row r="162" spans="1:40" ht="218.4" x14ac:dyDescent="0.25">
      <c r="A162" s="15">
        <v>160</v>
      </c>
      <c r="B162" s="22">
        <v>20223185063</v>
      </c>
      <c r="C162" s="22" t="s">
        <v>566</v>
      </c>
      <c r="D162" s="22" t="s">
        <v>1759</v>
      </c>
      <c r="E162" s="83" t="s">
        <v>3457</v>
      </c>
      <c r="F162" s="22">
        <v>17320035507</v>
      </c>
      <c r="G162" s="22" t="s">
        <v>3458</v>
      </c>
      <c r="H162" s="22" t="s">
        <v>509</v>
      </c>
      <c r="I162" s="22" t="s">
        <v>45</v>
      </c>
      <c r="J162" s="22">
        <v>0.55000000000000004</v>
      </c>
      <c r="K162" s="15" t="s">
        <v>3459</v>
      </c>
      <c r="L162" s="22">
        <v>0.55000000000000004</v>
      </c>
      <c r="M162" s="15" t="s">
        <v>3459</v>
      </c>
      <c r="N162" s="22">
        <v>0.55000000000000004</v>
      </c>
      <c r="O162" s="15" t="s">
        <v>3459</v>
      </c>
      <c r="P162" s="22">
        <v>18.7</v>
      </c>
      <c r="Q162" s="15" t="s">
        <v>3460</v>
      </c>
      <c r="R162" s="22">
        <v>18.7</v>
      </c>
      <c r="S162" s="15" t="s">
        <v>3460</v>
      </c>
      <c r="T162" s="22">
        <v>18.7</v>
      </c>
      <c r="U162" s="15" t="s">
        <v>3460</v>
      </c>
      <c r="V162" s="22">
        <v>0.2</v>
      </c>
      <c r="W162" s="15" t="s">
        <v>1278</v>
      </c>
      <c r="X162" s="22">
        <v>0.2</v>
      </c>
      <c r="Y162" s="15" t="s">
        <v>1278</v>
      </c>
      <c r="Z162" s="22">
        <v>0.2</v>
      </c>
      <c r="AA162" s="15" t="s">
        <v>1278</v>
      </c>
      <c r="AB162" s="22">
        <v>0.2</v>
      </c>
      <c r="AC162" s="15" t="s">
        <v>3024</v>
      </c>
      <c r="AD162" s="22">
        <v>0.2</v>
      </c>
      <c r="AE162" s="15" t="s">
        <v>3024</v>
      </c>
      <c r="AF162" s="22">
        <v>0.2</v>
      </c>
      <c r="AG162" s="15" t="s">
        <v>3024</v>
      </c>
      <c r="AH162" s="15">
        <v>19.649999999999999</v>
      </c>
      <c r="AI162" s="87">
        <v>19.649999999999999</v>
      </c>
      <c r="AJ162" s="104">
        <v>19.649999999999999</v>
      </c>
      <c r="AK162" s="87"/>
      <c r="AL162" s="87" t="s">
        <v>1771</v>
      </c>
      <c r="AM162" s="87" t="s">
        <v>1772</v>
      </c>
      <c r="AN162" s="87" t="s">
        <v>430</v>
      </c>
    </row>
    <row r="163" spans="1:40" ht="202.8" x14ac:dyDescent="0.25">
      <c r="A163" s="15">
        <v>161</v>
      </c>
      <c r="B163" s="15">
        <v>20223141048</v>
      </c>
      <c r="C163" s="15" t="s">
        <v>507</v>
      </c>
      <c r="D163" s="15" t="s">
        <v>1655</v>
      </c>
      <c r="E163" s="82" t="s">
        <v>3461</v>
      </c>
      <c r="F163" s="15">
        <v>15692401228</v>
      </c>
      <c r="G163" s="15" t="s">
        <v>3462</v>
      </c>
      <c r="H163" s="15" t="s">
        <v>509</v>
      </c>
      <c r="I163" s="15" t="s">
        <v>45</v>
      </c>
      <c r="J163" s="15">
        <v>0.6</v>
      </c>
      <c r="K163" s="15" t="s">
        <v>3463</v>
      </c>
      <c r="L163" s="15">
        <v>0.8</v>
      </c>
      <c r="M163" s="15" t="s">
        <v>3463</v>
      </c>
      <c r="N163" s="15">
        <v>0.8</v>
      </c>
      <c r="O163" s="15" t="s">
        <v>3463</v>
      </c>
      <c r="P163" s="15">
        <v>18.27</v>
      </c>
      <c r="Q163" s="15" t="s">
        <v>3464</v>
      </c>
      <c r="R163" s="15">
        <v>18.239999999999998</v>
      </c>
      <c r="S163" s="15" t="s">
        <v>3464</v>
      </c>
      <c r="T163" s="15">
        <v>18.239999999999998</v>
      </c>
      <c r="U163" s="15" t="s">
        <v>3464</v>
      </c>
      <c r="V163" s="15">
        <v>0.2</v>
      </c>
      <c r="W163" s="15" t="s">
        <v>3465</v>
      </c>
      <c r="X163" s="15">
        <v>0.2</v>
      </c>
      <c r="Y163" s="15" t="s">
        <v>3465</v>
      </c>
      <c r="Z163" s="15">
        <v>0.2</v>
      </c>
      <c r="AA163" s="15" t="s">
        <v>3465</v>
      </c>
      <c r="AB163" s="15">
        <v>0.4</v>
      </c>
      <c r="AC163" s="15" t="s">
        <v>3466</v>
      </c>
      <c r="AD163" s="15">
        <v>0.4</v>
      </c>
      <c r="AE163" s="15" t="s">
        <v>3466</v>
      </c>
      <c r="AF163" s="15">
        <v>0.4</v>
      </c>
      <c r="AG163" s="15" t="s">
        <v>3466</v>
      </c>
      <c r="AH163" s="15">
        <v>19.670000000000002</v>
      </c>
      <c r="AI163" s="15">
        <f>L163+R163+X163+AD163</f>
        <v>19.639999999999997</v>
      </c>
      <c r="AJ163" s="100">
        <v>19.64</v>
      </c>
      <c r="AK163" s="15"/>
      <c r="AL163" s="87" t="s">
        <v>1664</v>
      </c>
      <c r="AM163" s="15" t="s">
        <v>1665</v>
      </c>
      <c r="AN163" s="87" t="s">
        <v>430</v>
      </c>
    </row>
    <row r="164" spans="1:40" ht="409.6" x14ac:dyDescent="0.25">
      <c r="A164" s="15">
        <v>162</v>
      </c>
      <c r="B164" s="16">
        <v>20223185068</v>
      </c>
      <c r="C164" s="16" t="s">
        <v>566</v>
      </c>
      <c r="D164" s="16" t="s">
        <v>1666</v>
      </c>
      <c r="E164" s="84" t="s">
        <v>3467</v>
      </c>
      <c r="F164" s="16"/>
      <c r="G164" s="16" t="s">
        <v>501</v>
      </c>
      <c r="H164" s="16" t="s">
        <v>509</v>
      </c>
      <c r="I164" s="16" t="s">
        <v>45</v>
      </c>
      <c r="J164" s="16">
        <v>0.45</v>
      </c>
      <c r="K164" s="16" t="s">
        <v>3468</v>
      </c>
      <c r="L164" s="15">
        <v>0.45</v>
      </c>
      <c r="M164" s="15"/>
      <c r="N164" s="16">
        <v>0.45</v>
      </c>
      <c r="O164" s="16" t="s">
        <v>3468</v>
      </c>
      <c r="P164" s="91">
        <v>18.783999999999999</v>
      </c>
      <c r="Q164" s="16" t="s">
        <v>3469</v>
      </c>
      <c r="R164" s="15">
        <v>18.78</v>
      </c>
      <c r="S164" s="22"/>
      <c r="T164" s="91">
        <v>18.783999999999999</v>
      </c>
      <c r="U164" s="16" t="s">
        <v>3469</v>
      </c>
      <c r="V164" s="16">
        <v>0.2</v>
      </c>
      <c r="W164" s="16" t="s">
        <v>3470</v>
      </c>
      <c r="X164" s="15">
        <v>0.2</v>
      </c>
      <c r="Y164" s="22"/>
      <c r="Z164" s="16">
        <v>0.2</v>
      </c>
      <c r="AA164" s="16" t="s">
        <v>3470</v>
      </c>
      <c r="AB164" s="15"/>
      <c r="AC164" s="15"/>
      <c r="AD164" s="16">
        <v>0.2</v>
      </c>
      <c r="AE164" s="16" t="s">
        <v>3471</v>
      </c>
      <c r="AF164" s="16">
        <v>0.2</v>
      </c>
      <c r="AG164" s="16" t="s">
        <v>3471</v>
      </c>
      <c r="AH164" s="16"/>
      <c r="AI164" s="105">
        <v>19.634</v>
      </c>
      <c r="AJ164" s="100">
        <f>AF164+Z164+T164+N164</f>
        <v>19.633999999999997</v>
      </c>
      <c r="AK164" s="15"/>
      <c r="AL164" s="15" t="s">
        <v>1676</v>
      </c>
      <c r="AM164" s="15" t="s">
        <v>1677</v>
      </c>
      <c r="AN164" s="87" t="s">
        <v>430</v>
      </c>
    </row>
    <row r="165" spans="1:40" ht="202.8" x14ac:dyDescent="0.25">
      <c r="A165" s="15">
        <v>163</v>
      </c>
      <c r="B165" s="15" t="s">
        <v>3472</v>
      </c>
      <c r="C165" s="15" t="s">
        <v>566</v>
      </c>
      <c r="D165" s="15" t="s">
        <v>1689</v>
      </c>
      <c r="E165" s="82" t="s">
        <v>3473</v>
      </c>
      <c r="F165" s="15" t="s">
        <v>3474</v>
      </c>
      <c r="G165" s="15" t="s">
        <v>72</v>
      </c>
      <c r="H165" s="15" t="s">
        <v>509</v>
      </c>
      <c r="I165" s="15" t="s">
        <v>45</v>
      </c>
      <c r="J165" s="15">
        <v>0.25</v>
      </c>
      <c r="K165" s="15" t="s">
        <v>3475</v>
      </c>
      <c r="L165" s="22">
        <v>0.25</v>
      </c>
      <c r="M165" s="22" t="s">
        <v>3475</v>
      </c>
      <c r="N165" s="15">
        <v>0.25</v>
      </c>
      <c r="O165" s="15" t="s">
        <v>3475</v>
      </c>
      <c r="P165" s="15">
        <v>18.309999999999999</v>
      </c>
      <c r="Q165" s="15" t="s">
        <v>3476</v>
      </c>
      <c r="R165" s="22">
        <v>18.309999999999999</v>
      </c>
      <c r="S165" s="15" t="s">
        <v>3476</v>
      </c>
      <c r="T165" s="15">
        <v>18.309999999999999</v>
      </c>
      <c r="U165" s="15" t="s">
        <v>3476</v>
      </c>
      <c r="V165" s="15">
        <v>0.4</v>
      </c>
      <c r="W165" s="15" t="s">
        <v>3477</v>
      </c>
      <c r="X165" s="22">
        <v>0.4</v>
      </c>
      <c r="Y165" s="15" t="s">
        <v>3477</v>
      </c>
      <c r="Z165" s="15">
        <v>0.4</v>
      </c>
      <c r="AA165" s="15" t="s">
        <v>3477</v>
      </c>
      <c r="AB165" s="15">
        <v>0.53</v>
      </c>
      <c r="AC165" s="15" t="s">
        <v>3478</v>
      </c>
      <c r="AD165" s="22">
        <v>0.53</v>
      </c>
      <c r="AE165" s="15" t="s">
        <v>3479</v>
      </c>
      <c r="AF165" s="14">
        <v>0.6</v>
      </c>
      <c r="AG165" s="15" t="s">
        <v>3480</v>
      </c>
      <c r="AH165" s="15">
        <v>18.309999999999999</v>
      </c>
      <c r="AI165" s="14">
        <v>18.829999999999998</v>
      </c>
      <c r="AJ165" s="100">
        <f>SUM(N165,T165,Z165,AF165)</f>
        <v>19.559999999999999</v>
      </c>
      <c r="AK165" s="15"/>
      <c r="AL165" s="87" t="s">
        <v>2269</v>
      </c>
      <c r="AM165" s="15" t="s">
        <v>1700</v>
      </c>
      <c r="AN165" s="87" t="s">
        <v>430</v>
      </c>
    </row>
    <row r="166" spans="1:40" ht="156" x14ac:dyDescent="0.25">
      <c r="A166" s="15">
        <v>164</v>
      </c>
      <c r="B166" s="15" t="s">
        <v>3481</v>
      </c>
      <c r="C166" s="15" t="s">
        <v>566</v>
      </c>
      <c r="D166" s="15" t="s">
        <v>1643</v>
      </c>
      <c r="E166" s="82" t="s">
        <v>3482</v>
      </c>
      <c r="F166" s="15">
        <v>13077990930</v>
      </c>
      <c r="G166" s="15" t="s">
        <v>473</v>
      </c>
      <c r="H166" s="15" t="s">
        <v>509</v>
      </c>
      <c r="I166" s="15" t="s">
        <v>45</v>
      </c>
      <c r="J166" s="22">
        <v>1</v>
      </c>
      <c r="K166" s="22" t="s">
        <v>3483</v>
      </c>
      <c r="L166" s="22" t="s">
        <v>3484</v>
      </c>
      <c r="M166" s="22" t="s">
        <v>3485</v>
      </c>
      <c r="N166" s="15">
        <v>0.65</v>
      </c>
      <c r="O166" s="15" t="s">
        <v>3485</v>
      </c>
      <c r="P166" s="88">
        <v>18.04</v>
      </c>
      <c r="Q166" s="88" t="s">
        <v>3486</v>
      </c>
      <c r="R166" s="15">
        <v>18.04</v>
      </c>
      <c r="S166" s="15" t="s">
        <v>3486</v>
      </c>
      <c r="T166" s="15">
        <v>18.04</v>
      </c>
      <c r="U166" s="15" t="s">
        <v>3486</v>
      </c>
      <c r="V166" s="88">
        <v>0.2</v>
      </c>
      <c r="W166" s="88" t="s">
        <v>3487</v>
      </c>
      <c r="X166" s="22">
        <v>0.2</v>
      </c>
      <c r="Y166" s="22" t="s">
        <v>3487</v>
      </c>
      <c r="Z166" s="15">
        <v>0.6</v>
      </c>
      <c r="AA166" s="15" t="s">
        <v>3488</v>
      </c>
      <c r="AB166" s="88">
        <v>0.3</v>
      </c>
      <c r="AC166" s="88" t="s">
        <v>3489</v>
      </c>
      <c r="AD166" s="22">
        <v>0.2</v>
      </c>
      <c r="AE166" s="22" t="s">
        <v>3490</v>
      </c>
      <c r="AF166" s="22">
        <v>0.2</v>
      </c>
      <c r="AG166" s="22" t="s">
        <v>3490</v>
      </c>
      <c r="AH166" s="22">
        <v>19.54</v>
      </c>
      <c r="AI166" s="103" t="s">
        <v>3491</v>
      </c>
      <c r="AJ166" s="101">
        <f>N166+T166+Z166+AF166</f>
        <v>19.489999999999998</v>
      </c>
      <c r="AK166" s="15"/>
      <c r="AL166" s="15" t="s">
        <v>2192</v>
      </c>
      <c r="AM166" s="15" t="s">
        <v>1654</v>
      </c>
      <c r="AN166" s="87" t="s">
        <v>430</v>
      </c>
    </row>
    <row r="167" spans="1:40" ht="218.4" x14ac:dyDescent="0.25">
      <c r="A167" s="15">
        <v>165</v>
      </c>
      <c r="B167" s="15">
        <v>20223185049</v>
      </c>
      <c r="C167" s="15" t="s">
        <v>566</v>
      </c>
      <c r="D167" s="15" t="s">
        <v>1655</v>
      </c>
      <c r="E167" s="82" t="s">
        <v>3492</v>
      </c>
      <c r="F167" s="15">
        <v>19927539099</v>
      </c>
      <c r="G167" s="15" t="s">
        <v>449</v>
      </c>
      <c r="H167" s="15" t="s">
        <v>509</v>
      </c>
      <c r="I167" s="15" t="s">
        <v>45</v>
      </c>
      <c r="J167" s="15">
        <v>0.4</v>
      </c>
      <c r="K167" s="15" t="s">
        <v>3493</v>
      </c>
      <c r="L167" s="15">
        <f>J167+0.05</f>
        <v>0.45</v>
      </c>
      <c r="M167" s="15" t="s">
        <v>3493</v>
      </c>
      <c r="N167" s="15">
        <v>0.45</v>
      </c>
      <c r="O167" s="15" t="s">
        <v>3493</v>
      </c>
      <c r="P167" s="15">
        <v>18.63</v>
      </c>
      <c r="Q167" s="15" t="s">
        <v>3494</v>
      </c>
      <c r="R167" s="15">
        <v>18.63</v>
      </c>
      <c r="S167" s="15" t="s">
        <v>3494</v>
      </c>
      <c r="T167" s="15">
        <v>18.63</v>
      </c>
      <c r="U167" s="15" t="s">
        <v>3494</v>
      </c>
      <c r="V167" s="15">
        <v>0.2</v>
      </c>
      <c r="W167" s="15" t="s">
        <v>1492</v>
      </c>
      <c r="X167" s="15">
        <v>0.2</v>
      </c>
      <c r="Y167" s="15" t="s">
        <v>1492</v>
      </c>
      <c r="Z167" s="15">
        <v>0.2</v>
      </c>
      <c r="AA167" s="15" t="s">
        <v>1492</v>
      </c>
      <c r="AB167" s="15">
        <v>0.2</v>
      </c>
      <c r="AC167" s="15" t="s">
        <v>3495</v>
      </c>
      <c r="AD167" s="15">
        <v>0.2</v>
      </c>
      <c r="AE167" s="15" t="s">
        <v>3495</v>
      </c>
      <c r="AF167" s="15">
        <v>0.2</v>
      </c>
      <c r="AG167" s="15" t="s">
        <v>3495</v>
      </c>
      <c r="AH167" s="15">
        <v>19.43</v>
      </c>
      <c r="AI167" s="15">
        <f>AH167+0.05</f>
        <v>19.48</v>
      </c>
      <c r="AJ167" s="100">
        <v>19.48</v>
      </c>
      <c r="AK167" s="15"/>
      <c r="AL167" s="87" t="s">
        <v>1664</v>
      </c>
      <c r="AM167" s="15" t="s">
        <v>1665</v>
      </c>
      <c r="AN167" s="87" t="s">
        <v>430</v>
      </c>
    </row>
    <row r="168" spans="1:40" ht="156" x14ac:dyDescent="0.25">
      <c r="A168" s="15">
        <v>166</v>
      </c>
      <c r="B168" s="16">
        <v>20223184058</v>
      </c>
      <c r="C168" s="16" t="s">
        <v>566</v>
      </c>
      <c r="D168" s="16" t="s">
        <v>1666</v>
      </c>
      <c r="E168" s="84" t="s">
        <v>3496</v>
      </c>
      <c r="F168" s="16">
        <v>18038598685</v>
      </c>
      <c r="G168" s="16" t="s">
        <v>167</v>
      </c>
      <c r="H168" s="16" t="s">
        <v>509</v>
      </c>
      <c r="I168" s="16" t="s">
        <v>45</v>
      </c>
      <c r="J168" s="16">
        <v>0.65</v>
      </c>
      <c r="K168" s="16" t="s">
        <v>3497</v>
      </c>
      <c r="L168" s="15">
        <v>0.85</v>
      </c>
      <c r="M168" s="15" t="s">
        <v>3498</v>
      </c>
      <c r="N168" s="16">
        <v>0.65</v>
      </c>
      <c r="O168" s="16" t="s">
        <v>3497</v>
      </c>
      <c r="P168" s="91">
        <v>18.63</v>
      </c>
      <c r="Q168" s="16" t="s">
        <v>3499</v>
      </c>
      <c r="R168" s="15">
        <v>18.63</v>
      </c>
      <c r="S168" s="22" t="s">
        <v>3498</v>
      </c>
      <c r="T168" s="91">
        <v>18.63</v>
      </c>
      <c r="U168" s="16" t="s">
        <v>3499</v>
      </c>
      <c r="V168" s="16">
        <v>0.2</v>
      </c>
      <c r="W168" s="16" t="s">
        <v>3470</v>
      </c>
      <c r="X168" s="15">
        <v>0.2</v>
      </c>
      <c r="Y168" s="22" t="s">
        <v>3498</v>
      </c>
      <c r="Z168" s="16">
        <v>0.2</v>
      </c>
      <c r="AA168" s="16" t="s">
        <v>3470</v>
      </c>
      <c r="AB168" s="15"/>
      <c r="AC168" s="15"/>
      <c r="AD168" s="16">
        <v>1</v>
      </c>
      <c r="AE168" s="16" t="s">
        <v>3500</v>
      </c>
      <c r="AF168" s="14">
        <v>0</v>
      </c>
      <c r="AG168" s="14"/>
      <c r="AH168" s="14"/>
      <c r="AI168" s="105">
        <v>20.48</v>
      </c>
      <c r="AJ168" s="100">
        <f t="shared" ref="AJ168:AJ172" si="12">AF168+Z168+T168+N168</f>
        <v>19.479999999999997</v>
      </c>
      <c r="AK168" s="15" t="s">
        <v>3501</v>
      </c>
      <c r="AL168" s="15" t="s">
        <v>1676</v>
      </c>
      <c r="AM168" s="15" t="s">
        <v>1677</v>
      </c>
      <c r="AN168" s="87" t="s">
        <v>430</v>
      </c>
    </row>
    <row r="169" spans="1:40" ht="187.2" x14ac:dyDescent="0.25">
      <c r="A169" s="15">
        <v>167</v>
      </c>
      <c r="B169" s="15">
        <v>20223185051</v>
      </c>
      <c r="C169" s="15" t="s">
        <v>566</v>
      </c>
      <c r="D169" s="15" t="s">
        <v>1678</v>
      </c>
      <c r="E169" s="82" t="s">
        <v>3502</v>
      </c>
      <c r="F169" s="15">
        <v>13414969688</v>
      </c>
      <c r="G169" s="15" t="s">
        <v>370</v>
      </c>
      <c r="H169" s="15" t="s">
        <v>509</v>
      </c>
      <c r="I169" s="15" t="s">
        <v>45</v>
      </c>
      <c r="J169" s="15" t="s">
        <v>3503</v>
      </c>
      <c r="K169" s="15" t="s">
        <v>3504</v>
      </c>
      <c r="L169" s="15" t="s">
        <v>3503</v>
      </c>
      <c r="M169" s="15" t="s">
        <v>3504</v>
      </c>
      <c r="N169" s="15">
        <v>0.45</v>
      </c>
      <c r="O169" s="15" t="s">
        <v>3504</v>
      </c>
      <c r="P169" s="15">
        <v>17.98</v>
      </c>
      <c r="Q169" s="15" t="s">
        <v>3505</v>
      </c>
      <c r="R169" s="15">
        <v>17.98</v>
      </c>
      <c r="S169" s="15" t="s">
        <v>3505</v>
      </c>
      <c r="T169" s="15">
        <v>17.98</v>
      </c>
      <c r="U169" s="15" t="s">
        <v>3505</v>
      </c>
      <c r="V169" s="15">
        <v>0.8</v>
      </c>
      <c r="W169" s="15" t="s">
        <v>3506</v>
      </c>
      <c r="X169" s="15">
        <v>0.8</v>
      </c>
      <c r="Y169" s="15" t="s">
        <v>3506</v>
      </c>
      <c r="Z169" s="15">
        <v>0.8</v>
      </c>
      <c r="AA169" s="15" t="s">
        <v>3506</v>
      </c>
      <c r="AB169" s="15" t="s">
        <v>3507</v>
      </c>
      <c r="AC169" s="15" t="s">
        <v>3508</v>
      </c>
      <c r="AD169" s="15" t="s">
        <v>3507</v>
      </c>
      <c r="AE169" s="15" t="s">
        <v>3508</v>
      </c>
      <c r="AF169" s="15">
        <v>0.2</v>
      </c>
      <c r="AG169" s="15" t="s">
        <v>3509</v>
      </c>
      <c r="AH169" s="15">
        <v>19.53</v>
      </c>
      <c r="AI169" s="15">
        <v>19.43</v>
      </c>
      <c r="AJ169" s="100">
        <v>19.43</v>
      </c>
      <c r="AK169" s="15"/>
      <c r="AL169" s="87" t="s">
        <v>1686</v>
      </c>
      <c r="AM169" s="15" t="s">
        <v>1687</v>
      </c>
      <c r="AN169" s="87" t="s">
        <v>430</v>
      </c>
    </row>
    <row r="170" spans="1:40" ht="202.8" x14ac:dyDescent="0.25">
      <c r="A170" s="15">
        <v>168</v>
      </c>
      <c r="B170" s="16">
        <v>20223185067</v>
      </c>
      <c r="C170" s="16" t="s">
        <v>566</v>
      </c>
      <c r="D170" s="16" t="s">
        <v>1666</v>
      </c>
      <c r="E170" s="84" t="s">
        <v>3510</v>
      </c>
      <c r="F170" s="16">
        <v>18218583961</v>
      </c>
      <c r="G170" s="16" t="s">
        <v>167</v>
      </c>
      <c r="H170" s="16" t="s">
        <v>509</v>
      </c>
      <c r="I170" s="16" t="s">
        <v>45</v>
      </c>
      <c r="J170" s="16">
        <v>0.45</v>
      </c>
      <c r="K170" s="16" t="s">
        <v>3511</v>
      </c>
      <c r="L170" s="15">
        <v>0.45</v>
      </c>
      <c r="M170" s="15"/>
      <c r="N170" s="16">
        <v>0.45</v>
      </c>
      <c r="O170" s="16" t="s">
        <v>3511</v>
      </c>
      <c r="P170" s="91">
        <v>18.78</v>
      </c>
      <c r="Q170" s="16" t="s">
        <v>3512</v>
      </c>
      <c r="R170" s="15">
        <v>18.78</v>
      </c>
      <c r="S170" s="22"/>
      <c r="T170" s="91">
        <v>18.78</v>
      </c>
      <c r="U170" s="16" t="s">
        <v>3512</v>
      </c>
      <c r="V170" s="16">
        <v>0.2</v>
      </c>
      <c r="W170" s="16" t="s">
        <v>3513</v>
      </c>
      <c r="X170" s="15">
        <v>0.2</v>
      </c>
      <c r="Y170" s="22"/>
      <c r="Z170" s="16">
        <v>0.2</v>
      </c>
      <c r="AA170" s="16" t="s">
        <v>3513</v>
      </c>
      <c r="AB170" s="15"/>
      <c r="AC170" s="15"/>
      <c r="AD170" s="16"/>
      <c r="AE170" s="16"/>
      <c r="AF170" s="14"/>
      <c r="AG170" s="14"/>
      <c r="AH170" s="14"/>
      <c r="AI170" s="105">
        <v>19.43</v>
      </c>
      <c r="AJ170" s="100">
        <f t="shared" si="12"/>
        <v>19.43</v>
      </c>
      <c r="AK170" s="15"/>
      <c r="AL170" s="15" t="s">
        <v>1676</v>
      </c>
      <c r="AM170" s="15" t="s">
        <v>1677</v>
      </c>
      <c r="AN170" s="87" t="s">
        <v>430</v>
      </c>
    </row>
    <row r="171" spans="1:40" ht="109.2" x14ac:dyDescent="0.25">
      <c r="A171" s="15">
        <v>169</v>
      </c>
      <c r="B171" s="15">
        <v>20223141059</v>
      </c>
      <c r="C171" s="15" t="s">
        <v>507</v>
      </c>
      <c r="D171" s="15" t="s">
        <v>1655</v>
      </c>
      <c r="E171" s="82" t="s">
        <v>3514</v>
      </c>
      <c r="F171" s="15">
        <v>17326028455</v>
      </c>
      <c r="G171" s="15" t="s">
        <v>921</v>
      </c>
      <c r="H171" s="15" t="s">
        <v>509</v>
      </c>
      <c r="I171" s="15" t="s">
        <v>45</v>
      </c>
      <c r="J171" s="15">
        <v>0.85</v>
      </c>
      <c r="K171" s="15" t="s">
        <v>3515</v>
      </c>
      <c r="L171" s="15">
        <v>0.85</v>
      </c>
      <c r="M171" s="15" t="s">
        <v>3515</v>
      </c>
      <c r="N171" s="15">
        <v>0.85</v>
      </c>
      <c r="O171" s="15" t="s">
        <v>3515</v>
      </c>
      <c r="P171" s="15">
        <v>17.77</v>
      </c>
      <c r="Q171" s="15" t="s">
        <v>3516</v>
      </c>
      <c r="R171" s="15">
        <v>17.77</v>
      </c>
      <c r="S171" s="15" t="s">
        <v>3516</v>
      </c>
      <c r="T171" s="15">
        <v>17.77</v>
      </c>
      <c r="U171" s="15" t="s">
        <v>3516</v>
      </c>
      <c r="V171" s="15">
        <v>0.6</v>
      </c>
      <c r="W171" s="15" t="s">
        <v>3517</v>
      </c>
      <c r="X171" s="15">
        <v>0.6</v>
      </c>
      <c r="Y171" s="15" t="s">
        <v>3517</v>
      </c>
      <c r="Z171" s="15">
        <v>0.6</v>
      </c>
      <c r="AA171" s="15" t="s">
        <v>3517</v>
      </c>
      <c r="AB171" s="15">
        <v>0.2</v>
      </c>
      <c r="AC171" s="15" t="s">
        <v>3518</v>
      </c>
      <c r="AD171" s="15">
        <v>0.2</v>
      </c>
      <c r="AE171" s="15" t="s">
        <v>3518</v>
      </c>
      <c r="AF171" s="15">
        <v>0.2</v>
      </c>
      <c r="AG171" s="15" t="s">
        <v>3518</v>
      </c>
      <c r="AH171" s="15">
        <v>19.420000000000002</v>
      </c>
      <c r="AI171" s="15">
        <v>19.420000000000002</v>
      </c>
      <c r="AJ171" s="100">
        <v>19.420000000000002</v>
      </c>
      <c r="AK171" s="15"/>
      <c r="AL171" s="87" t="s">
        <v>1664</v>
      </c>
      <c r="AM171" s="15" t="s">
        <v>1665</v>
      </c>
      <c r="AN171" s="87" t="s">
        <v>430</v>
      </c>
    </row>
    <row r="172" spans="1:40" ht="187.2" x14ac:dyDescent="0.25">
      <c r="A172" s="15">
        <v>170</v>
      </c>
      <c r="B172" s="16">
        <v>20223141109</v>
      </c>
      <c r="C172" s="16" t="s">
        <v>507</v>
      </c>
      <c r="D172" s="16" t="s">
        <v>1666</v>
      </c>
      <c r="E172" s="84" t="s">
        <v>3519</v>
      </c>
      <c r="F172" s="16">
        <v>15073462878</v>
      </c>
      <c r="G172" s="16" t="s">
        <v>167</v>
      </c>
      <c r="H172" s="16" t="s">
        <v>509</v>
      </c>
      <c r="I172" s="16" t="s">
        <v>45</v>
      </c>
      <c r="J172" s="16">
        <v>1.25</v>
      </c>
      <c r="K172" s="16" t="s">
        <v>3520</v>
      </c>
      <c r="L172" s="15">
        <v>1.25</v>
      </c>
      <c r="M172" s="15"/>
      <c r="N172" s="16">
        <v>1.25</v>
      </c>
      <c r="O172" s="16" t="s">
        <v>3520</v>
      </c>
      <c r="P172" s="91">
        <v>17.760000000000002</v>
      </c>
      <c r="Q172" s="16" t="s">
        <v>3521</v>
      </c>
      <c r="R172" s="15">
        <v>17.760000000000002</v>
      </c>
      <c r="S172" s="22"/>
      <c r="T172" s="91">
        <v>17.760000000000002</v>
      </c>
      <c r="U172" s="16" t="s">
        <v>3521</v>
      </c>
      <c r="V172" s="16">
        <v>0.2</v>
      </c>
      <c r="W172" s="16" t="s">
        <v>3522</v>
      </c>
      <c r="X172" s="15">
        <v>0.2</v>
      </c>
      <c r="Y172" s="22"/>
      <c r="Z172" s="16">
        <v>0.2</v>
      </c>
      <c r="AA172" s="16" t="s">
        <v>3522</v>
      </c>
      <c r="AB172" s="15"/>
      <c r="AC172" s="15"/>
      <c r="AD172" s="16">
        <v>0.2</v>
      </c>
      <c r="AE172" s="16" t="s">
        <v>3523</v>
      </c>
      <c r="AF172" s="16">
        <v>0.2</v>
      </c>
      <c r="AG172" s="16" t="s">
        <v>3523</v>
      </c>
      <c r="AH172" s="16"/>
      <c r="AI172" s="105">
        <v>19.41</v>
      </c>
      <c r="AJ172" s="100">
        <f t="shared" si="12"/>
        <v>19.41</v>
      </c>
      <c r="AK172" s="15"/>
      <c r="AL172" s="15" t="s">
        <v>1676</v>
      </c>
      <c r="AM172" s="15" t="s">
        <v>1677</v>
      </c>
      <c r="AN172" s="87" t="s">
        <v>430</v>
      </c>
    </row>
    <row r="173" spans="1:40" ht="109.2" x14ac:dyDescent="0.25">
      <c r="A173" s="15">
        <v>171</v>
      </c>
      <c r="B173" s="15">
        <v>20223141092</v>
      </c>
      <c r="C173" s="15" t="s">
        <v>507</v>
      </c>
      <c r="D173" s="15" t="s">
        <v>1730</v>
      </c>
      <c r="E173" s="82" t="s">
        <v>3524</v>
      </c>
      <c r="F173" s="15">
        <v>13710050031</v>
      </c>
      <c r="G173" s="15" t="s">
        <v>299</v>
      </c>
      <c r="H173" s="15" t="s">
        <v>509</v>
      </c>
      <c r="I173" s="15" t="s">
        <v>45</v>
      </c>
      <c r="J173" s="16">
        <v>0.8</v>
      </c>
      <c r="K173" s="15" t="s">
        <v>3525</v>
      </c>
      <c r="L173" s="16">
        <v>0.8</v>
      </c>
      <c r="M173" s="15"/>
      <c r="N173" s="15">
        <v>0.8</v>
      </c>
      <c r="O173" s="15" t="s">
        <v>3525</v>
      </c>
      <c r="P173" s="15">
        <v>17.91</v>
      </c>
      <c r="Q173" s="87" t="s">
        <v>3526</v>
      </c>
      <c r="R173" s="15">
        <v>17.91</v>
      </c>
      <c r="S173" s="15"/>
      <c r="T173" s="15">
        <v>17.91</v>
      </c>
      <c r="U173" s="87" t="s">
        <v>3526</v>
      </c>
      <c r="V173" s="16">
        <v>0.2</v>
      </c>
      <c r="W173" s="87" t="s">
        <v>3527</v>
      </c>
      <c r="X173" s="87">
        <v>0.2</v>
      </c>
      <c r="Y173" s="15"/>
      <c r="Z173" s="15">
        <v>0.2</v>
      </c>
      <c r="AA173" s="87" t="s">
        <v>3527</v>
      </c>
      <c r="AB173" s="16">
        <v>0.4</v>
      </c>
      <c r="AC173" s="15" t="s">
        <v>3528</v>
      </c>
      <c r="AD173" s="16">
        <v>0.4</v>
      </c>
      <c r="AE173" s="15"/>
      <c r="AF173" s="16">
        <v>0.4</v>
      </c>
      <c r="AG173" s="15" t="s">
        <v>3528</v>
      </c>
      <c r="AH173" s="16">
        <v>19.309999999999999</v>
      </c>
      <c r="AI173" s="16">
        <v>19.309999999999999</v>
      </c>
      <c r="AJ173" s="100">
        <v>19.309999999999999</v>
      </c>
      <c r="AK173" s="15"/>
      <c r="AL173" s="15" t="s">
        <v>2182</v>
      </c>
      <c r="AM173" s="15" t="s">
        <v>1676</v>
      </c>
      <c r="AN173" s="87" t="s">
        <v>430</v>
      </c>
    </row>
    <row r="174" spans="1:40" ht="93.6" x14ac:dyDescent="0.25">
      <c r="A174" s="15">
        <v>172</v>
      </c>
      <c r="B174" s="15">
        <v>20223185078</v>
      </c>
      <c r="C174" s="15" t="s">
        <v>566</v>
      </c>
      <c r="D174" s="22" t="s">
        <v>1759</v>
      </c>
      <c r="E174" s="82" t="s">
        <v>3529</v>
      </c>
      <c r="F174" s="15">
        <v>15917569506</v>
      </c>
      <c r="G174" s="15" t="s">
        <v>178</v>
      </c>
      <c r="H174" s="15" t="s">
        <v>509</v>
      </c>
      <c r="I174" s="15" t="s">
        <v>45</v>
      </c>
      <c r="J174" s="15">
        <v>0.75</v>
      </c>
      <c r="K174" s="15" t="s">
        <v>3530</v>
      </c>
      <c r="L174" s="15">
        <v>0.75</v>
      </c>
      <c r="M174" s="15" t="s">
        <v>3530</v>
      </c>
      <c r="N174" s="15">
        <v>0.75</v>
      </c>
      <c r="O174" s="15" t="s">
        <v>3530</v>
      </c>
      <c r="P174" s="15">
        <v>17.7</v>
      </c>
      <c r="Q174" s="15" t="s">
        <v>3531</v>
      </c>
      <c r="R174" s="15">
        <v>17.7</v>
      </c>
      <c r="S174" s="15" t="s">
        <v>3532</v>
      </c>
      <c r="T174" s="15">
        <v>17.7</v>
      </c>
      <c r="U174" s="15" t="s">
        <v>3532</v>
      </c>
      <c r="V174" s="15">
        <v>0.6</v>
      </c>
      <c r="W174" s="15" t="s">
        <v>3533</v>
      </c>
      <c r="X174" s="15">
        <v>0.6</v>
      </c>
      <c r="Y174" s="15" t="s">
        <v>3533</v>
      </c>
      <c r="Z174" s="15">
        <v>0.6</v>
      </c>
      <c r="AA174" s="15" t="s">
        <v>3533</v>
      </c>
      <c r="AB174" s="15" t="s">
        <v>2081</v>
      </c>
      <c r="AC174" s="14" t="s">
        <v>3534</v>
      </c>
      <c r="AD174" s="15">
        <v>0.2</v>
      </c>
      <c r="AE174" s="15" t="s">
        <v>3535</v>
      </c>
      <c r="AF174" s="15">
        <v>0.2</v>
      </c>
      <c r="AG174" s="15" t="s">
        <v>3535</v>
      </c>
      <c r="AH174" s="15">
        <v>19.350000000000001</v>
      </c>
      <c r="AI174" s="87">
        <v>19.25</v>
      </c>
      <c r="AJ174" s="104">
        <v>19.25</v>
      </c>
      <c r="AK174" s="87" t="s">
        <v>3536</v>
      </c>
      <c r="AL174" s="87" t="s">
        <v>1771</v>
      </c>
      <c r="AM174" s="87" t="s">
        <v>1772</v>
      </c>
      <c r="AN174" s="87" t="s">
        <v>430</v>
      </c>
    </row>
    <row r="175" spans="1:40" ht="343.2" x14ac:dyDescent="0.25">
      <c r="A175" s="15">
        <v>173</v>
      </c>
      <c r="B175" s="15" t="s">
        <v>3537</v>
      </c>
      <c r="C175" s="15" t="s">
        <v>507</v>
      </c>
      <c r="D175" s="15" t="s">
        <v>1689</v>
      </c>
      <c r="E175" s="82" t="s">
        <v>3538</v>
      </c>
      <c r="F175" s="15" t="s">
        <v>3539</v>
      </c>
      <c r="G175" s="15" t="s">
        <v>283</v>
      </c>
      <c r="H175" s="15" t="s">
        <v>509</v>
      </c>
      <c r="I175" s="15" t="s">
        <v>45</v>
      </c>
      <c r="J175" s="15">
        <v>0.65</v>
      </c>
      <c r="K175" s="15" t="s">
        <v>3540</v>
      </c>
      <c r="L175" s="22">
        <v>0.65</v>
      </c>
      <c r="M175" s="15" t="s">
        <v>3540</v>
      </c>
      <c r="N175" s="15">
        <v>0.65</v>
      </c>
      <c r="O175" s="15" t="s">
        <v>3540</v>
      </c>
      <c r="P175" s="15">
        <v>18.18</v>
      </c>
      <c r="Q175" s="15" t="s">
        <v>3541</v>
      </c>
      <c r="R175" s="22">
        <v>18.18</v>
      </c>
      <c r="S175" s="15" t="s">
        <v>3541</v>
      </c>
      <c r="T175" s="15">
        <v>18.18</v>
      </c>
      <c r="U175" s="15" t="s">
        <v>3541</v>
      </c>
      <c r="V175" s="15">
        <v>0.4</v>
      </c>
      <c r="W175" s="15" t="s">
        <v>3542</v>
      </c>
      <c r="X175" s="22">
        <v>0.4</v>
      </c>
      <c r="Y175" s="15" t="s">
        <v>3542</v>
      </c>
      <c r="Z175" s="15">
        <v>0.4</v>
      </c>
      <c r="AA175" s="15" t="s">
        <v>3542</v>
      </c>
      <c r="AB175" s="15">
        <v>0</v>
      </c>
      <c r="AC175" s="15" t="s">
        <v>148</v>
      </c>
      <c r="AD175" s="15"/>
      <c r="AE175" s="15"/>
      <c r="AF175" s="14"/>
      <c r="AG175" s="14"/>
      <c r="AH175" s="15">
        <v>19.23</v>
      </c>
      <c r="AI175" s="14"/>
      <c r="AJ175" s="100">
        <f>SUM(N175,T175,Z175,AF175)</f>
        <v>19.229999999999997</v>
      </c>
      <c r="AK175" s="15"/>
      <c r="AL175" s="87" t="s">
        <v>2269</v>
      </c>
      <c r="AM175" s="15" t="s">
        <v>1700</v>
      </c>
      <c r="AN175" s="87" t="s">
        <v>430</v>
      </c>
    </row>
    <row r="176" spans="1:40" ht="46.8" x14ac:dyDescent="0.25">
      <c r="A176" s="15">
        <v>174</v>
      </c>
      <c r="B176" s="15">
        <v>20223185082</v>
      </c>
      <c r="C176" s="15" t="s">
        <v>566</v>
      </c>
      <c r="D176" s="15" t="s">
        <v>1655</v>
      </c>
      <c r="E176" s="82" t="s">
        <v>3543</v>
      </c>
      <c r="F176" s="15">
        <v>13794293384</v>
      </c>
      <c r="G176" s="15" t="s">
        <v>449</v>
      </c>
      <c r="H176" s="15" t="s">
        <v>509</v>
      </c>
      <c r="I176" s="15" t="s">
        <v>45</v>
      </c>
      <c r="J176" s="15">
        <v>0.25</v>
      </c>
      <c r="K176" s="15" t="s">
        <v>502</v>
      </c>
      <c r="L176" s="15">
        <v>0.25</v>
      </c>
      <c r="M176" s="15" t="s">
        <v>502</v>
      </c>
      <c r="N176" s="15">
        <v>0.25</v>
      </c>
      <c r="O176" s="15" t="s">
        <v>502</v>
      </c>
      <c r="P176" s="15">
        <v>18.3583</v>
      </c>
      <c r="Q176" s="15"/>
      <c r="R176" s="15">
        <v>18.36</v>
      </c>
      <c r="S176" s="15"/>
      <c r="T176" s="15">
        <v>18.36</v>
      </c>
      <c r="U176" s="15"/>
      <c r="V176" s="15">
        <v>0.4</v>
      </c>
      <c r="W176" s="15" t="s">
        <v>3544</v>
      </c>
      <c r="X176" s="15">
        <v>0.4</v>
      </c>
      <c r="Y176" s="15" t="s">
        <v>3544</v>
      </c>
      <c r="Z176" s="15">
        <v>0.4</v>
      </c>
      <c r="AA176" s="15" t="s">
        <v>3544</v>
      </c>
      <c r="AB176" s="15">
        <v>0.3</v>
      </c>
      <c r="AC176" s="15" t="s">
        <v>3545</v>
      </c>
      <c r="AD176" s="15">
        <v>0.2</v>
      </c>
      <c r="AE176" s="15" t="s">
        <v>3546</v>
      </c>
      <c r="AF176" s="15">
        <v>0.2</v>
      </c>
      <c r="AG176" s="15" t="s">
        <v>3546</v>
      </c>
      <c r="AH176" s="15">
        <v>19.309999999999999</v>
      </c>
      <c r="AI176" s="15">
        <v>19.21</v>
      </c>
      <c r="AJ176" s="100">
        <v>19.21</v>
      </c>
      <c r="AK176" s="15"/>
      <c r="AL176" s="87" t="s">
        <v>1664</v>
      </c>
      <c r="AM176" s="15" t="s">
        <v>1665</v>
      </c>
      <c r="AN176" s="87" t="s">
        <v>430</v>
      </c>
    </row>
    <row r="177" spans="1:40" ht="234" x14ac:dyDescent="0.25">
      <c r="A177" s="15">
        <v>175</v>
      </c>
      <c r="B177" s="22">
        <v>20223141033</v>
      </c>
      <c r="C177" s="22" t="s">
        <v>507</v>
      </c>
      <c r="D177" s="22" t="s">
        <v>1759</v>
      </c>
      <c r="E177" s="83" t="s">
        <v>3547</v>
      </c>
      <c r="F177" s="22">
        <v>13319295633</v>
      </c>
      <c r="G177" s="22" t="s">
        <v>178</v>
      </c>
      <c r="H177" s="22" t="s">
        <v>509</v>
      </c>
      <c r="I177" s="22" t="s">
        <v>45</v>
      </c>
      <c r="J177" s="22">
        <v>0.75</v>
      </c>
      <c r="K177" s="15" t="s">
        <v>3548</v>
      </c>
      <c r="L177" s="22">
        <v>0.75</v>
      </c>
      <c r="M177" s="15" t="s">
        <v>3548</v>
      </c>
      <c r="N177" s="22">
        <v>0.75</v>
      </c>
      <c r="O177" s="15" t="s">
        <v>3548</v>
      </c>
      <c r="P177" s="22">
        <v>17.850000000000001</v>
      </c>
      <c r="Q177" s="15" t="s">
        <v>3549</v>
      </c>
      <c r="R177" s="22">
        <v>17.850000000000001</v>
      </c>
      <c r="S177" s="15" t="s">
        <v>3549</v>
      </c>
      <c r="T177" s="22">
        <v>17.850000000000001</v>
      </c>
      <c r="U177" s="15" t="s">
        <v>3549</v>
      </c>
      <c r="V177" s="22">
        <v>0.4</v>
      </c>
      <c r="W177" s="15" t="s">
        <v>3550</v>
      </c>
      <c r="X177" s="22">
        <v>0.4</v>
      </c>
      <c r="Y177" s="15" t="s">
        <v>3550</v>
      </c>
      <c r="Z177" s="22">
        <v>0.4</v>
      </c>
      <c r="AA177" s="15" t="s">
        <v>3550</v>
      </c>
      <c r="AB177" s="22">
        <v>0.2</v>
      </c>
      <c r="AC177" s="15" t="s">
        <v>3551</v>
      </c>
      <c r="AD177" s="22">
        <v>0.2</v>
      </c>
      <c r="AE177" s="15" t="s">
        <v>3551</v>
      </c>
      <c r="AF177" s="22">
        <v>0.2</v>
      </c>
      <c r="AG177" s="15" t="s">
        <v>3551</v>
      </c>
      <c r="AH177" s="105">
        <v>19.2</v>
      </c>
      <c r="AI177" s="87">
        <v>19.2</v>
      </c>
      <c r="AJ177" s="104">
        <v>19.2</v>
      </c>
      <c r="AK177" s="87"/>
      <c r="AL177" s="87" t="s">
        <v>1771</v>
      </c>
      <c r="AM177" s="87" t="s">
        <v>1772</v>
      </c>
      <c r="AN177" s="87" t="s">
        <v>430</v>
      </c>
    </row>
    <row r="178" spans="1:40" ht="46.8" x14ac:dyDescent="0.25">
      <c r="A178" s="15">
        <v>176</v>
      </c>
      <c r="B178" s="15">
        <v>20223185090</v>
      </c>
      <c r="C178" s="15" t="s">
        <v>566</v>
      </c>
      <c r="D178" s="15" t="s">
        <v>1730</v>
      </c>
      <c r="E178" s="82" t="s">
        <v>3552</v>
      </c>
      <c r="F178" s="15">
        <v>15516925248</v>
      </c>
      <c r="G178" s="15" t="s">
        <v>579</v>
      </c>
      <c r="H178" s="15" t="s">
        <v>44</v>
      </c>
      <c r="I178" s="15" t="s">
        <v>45</v>
      </c>
      <c r="J178" s="15">
        <v>0.65</v>
      </c>
      <c r="K178" s="15" t="s">
        <v>3553</v>
      </c>
      <c r="L178" s="16">
        <v>0.65</v>
      </c>
      <c r="M178" s="15"/>
      <c r="N178" s="15">
        <v>0.65</v>
      </c>
      <c r="O178" s="15" t="s">
        <v>3553</v>
      </c>
      <c r="P178" s="15">
        <v>17.690000000000001</v>
      </c>
      <c r="Q178" s="87" t="s">
        <v>3554</v>
      </c>
      <c r="R178" s="15">
        <v>17.690000000000001</v>
      </c>
      <c r="S178" s="15"/>
      <c r="T178" s="15">
        <v>17.690000000000001</v>
      </c>
      <c r="U178" s="87" t="s">
        <v>3554</v>
      </c>
      <c r="V178" s="15">
        <v>0.4</v>
      </c>
      <c r="W178" s="87" t="s">
        <v>3555</v>
      </c>
      <c r="X178" s="87">
        <v>0.4</v>
      </c>
      <c r="Y178" s="15"/>
      <c r="Z178" s="15">
        <v>0.4</v>
      </c>
      <c r="AA178" s="87" t="s">
        <v>3555</v>
      </c>
      <c r="AB178" s="15">
        <v>0.4</v>
      </c>
      <c r="AC178" s="15" t="s">
        <v>2768</v>
      </c>
      <c r="AD178" s="15">
        <v>0.4</v>
      </c>
      <c r="AE178" s="15"/>
      <c r="AF178" s="16">
        <v>0.4</v>
      </c>
      <c r="AG178" s="15" t="s">
        <v>2768</v>
      </c>
      <c r="AH178" s="15">
        <v>19.14</v>
      </c>
      <c r="AI178" s="15">
        <v>19.14</v>
      </c>
      <c r="AJ178" s="100">
        <v>19.14</v>
      </c>
      <c r="AK178" s="15"/>
      <c r="AL178" s="15" t="s">
        <v>2182</v>
      </c>
      <c r="AM178" s="15" t="s">
        <v>1676</v>
      </c>
      <c r="AN178" s="87" t="s">
        <v>430</v>
      </c>
    </row>
    <row r="179" spans="1:40" ht="46.8" x14ac:dyDescent="0.25">
      <c r="A179" s="15">
        <v>177</v>
      </c>
      <c r="B179" s="15">
        <v>20223141025</v>
      </c>
      <c r="C179" s="15" t="s">
        <v>507</v>
      </c>
      <c r="D179" s="15" t="s">
        <v>1730</v>
      </c>
      <c r="E179" s="82" t="s">
        <v>3556</v>
      </c>
      <c r="F179" s="15">
        <v>17820533203</v>
      </c>
      <c r="G179" s="15" t="s">
        <v>2776</v>
      </c>
      <c r="H179" s="15" t="s">
        <v>509</v>
      </c>
      <c r="I179" s="15" t="s">
        <v>45</v>
      </c>
      <c r="J179" s="111">
        <v>0.65</v>
      </c>
      <c r="K179" s="15" t="s">
        <v>3557</v>
      </c>
      <c r="L179" s="16">
        <v>0.65</v>
      </c>
      <c r="M179" s="15"/>
      <c r="N179" s="15">
        <v>0.65</v>
      </c>
      <c r="O179" s="15" t="s">
        <v>3557</v>
      </c>
      <c r="P179" s="15">
        <v>18.079999999999998</v>
      </c>
      <c r="Q179" s="87" t="s">
        <v>3558</v>
      </c>
      <c r="R179" s="15">
        <v>18.079999999999998</v>
      </c>
      <c r="S179" s="15"/>
      <c r="T179" s="15">
        <v>18.079999999999998</v>
      </c>
      <c r="U179" s="87" t="s">
        <v>3558</v>
      </c>
      <c r="V179" s="111">
        <v>0.2</v>
      </c>
      <c r="W179" s="87" t="s">
        <v>1492</v>
      </c>
      <c r="X179" s="87">
        <v>0.2</v>
      </c>
      <c r="Y179" s="15"/>
      <c r="Z179" s="15">
        <v>0.2</v>
      </c>
      <c r="AA179" s="87" t="s">
        <v>1492</v>
      </c>
      <c r="AB179" s="111">
        <v>0.2</v>
      </c>
      <c r="AC179" s="15" t="s">
        <v>3559</v>
      </c>
      <c r="AD179" s="111">
        <v>0.2</v>
      </c>
      <c r="AE179" s="15"/>
      <c r="AF179" s="16">
        <v>0.2</v>
      </c>
      <c r="AG179" s="15" t="s">
        <v>3559</v>
      </c>
      <c r="AH179" s="111">
        <v>19.13</v>
      </c>
      <c r="AI179" s="111">
        <v>19.13</v>
      </c>
      <c r="AJ179" s="100">
        <v>19.13</v>
      </c>
      <c r="AK179" s="15"/>
      <c r="AL179" s="15" t="s">
        <v>2182</v>
      </c>
      <c r="AM179" s="15" t="s">
        <v>1676</v>
      </c>
      <c r="AN179" s="87" t="s">
        <v>430</v>
      </c>
    </row>
    <row r="180" spans="1:40" ht="171.6" x14ac:dyDescent="0.25">
      <c r="A180" s="15">
        <v>178</v>
      </c>
      <c r="B180" s="15" t="s">
        <v>3560</v>
      </c>
      <c r="C180" s="15" t="s">
        <v>507</v>
      </c>
      <c r="D180" s="15" t="s">
        <v>1689</v>
      </c>
      <c r="E180" s="82" t="s">
        <v>3561</v>
      </c>
      <c r="F180" s="15" t="s">
        <v>3562</v>
      </c>
      <c r="G180" s="15" t="s">
        <v>1002</v>
      </c>
      <c r="H180" s="15" t="s">
        <v>509</v>
      </c>
      <c r="I180" s="15" t="s">
        <v>45</v>
      </c>
      <c r="J180" s="15">
        <v>0.45</v>
      </c>
      <c r="K180" s="15" t="s">
        <v>3563</v>
      </c>
      <c r="L180" s="22">
        <v>0.45</v>
      </c>
      <c r="M180" s="15" t="s">
        <v>3563</v>
      </c>
      <c r="N180" s="15">
        <v>0.45</v>
      </c>
      <c r="O180" s="15" t="s">
        <v>3563</v>
      </c>
      <c r="P180" s="15">
        <v>17.59</v>
      </c>
      <c r="Q180" s="15" t="s">
        <v>3564</v>
      </c>
      <c r="R180" s="22">
        <v>17.59</v>
      </c>
      <c r="S180" s="22" t="s">
        <v>3564</v>
      </c>
      <c r="T180" s="15">
        <v>17.59</v>
      </c>
      <c r="U180" s="15" t="s">
        <v>3564</v>
      </c>
      <c r="V180" s="15">
        <v>0.2</v>
      </c>
      <c r="W180" s="15" t="s">
        <v>3565</v>
      </c>
      <c r="X180" s="22">
        <v>0.2</v>
      </c>
      <c r="Y180" s="22" t="s">
        <v>3565</v>
      </c>
      <c r="Z180" s="15">
        <v>0.2</v>
      </c>
      <c r="AA180" s="15" t="s">
        <v>3565</v>
      </c>
      <c r="AB180" s="15">
        <v>1</v>
      </c>
      <c r="AC180" s="15" t="s">
        <v>3566</v>
      </c>
      <c r="AD180" s="22">
        <v>1</v>
      </c>
      <c r="AE180" s="15" t="s">
        <v>3567</v>
      </c>
      <c r="AF180" s="14">
        <v>0.8</v>
      </c>
      <c r="AG180" s="15" t="s">
        <v>3568</v>
      </c>
      <c r="AH180" s="15">
        <v>19.239999999999998</v>
      </c>
      <c r="AI180" s="22">
        <v>19.239999999999998</v>
      </c>
      <c r="AJ180" s="100">
        <f>SUM(N180,T180,Z180,AF180)</f>
        <v>19.04</v>
      </c>
      <c r="AK180" s="15"/>
      <c r="AL180" s="87" t="s">
        <v>2269</v>
      </c>
      <c r="AM180" s="15" t="s">
        <v>1700</v>
      </c>
      <c r="AN180" s="87" t="s">
        <v>430</v>
      </c>
    </row>
    <row r="181" spans="1:40" ht="218.4" x14ac:dyDescent="0.25">
      <c r="A181" s="15">
        <v>179</v>
      </c>
      <c r="B181" s="82">
        <v>20223141073</v>
      </c>
      <c r="C181" s="82" t="s">
        <v>507</v>
      </c>
      <c r="D181" s="15" t="s">
        <v>1634</v>
      </c>
      <c r="E181" s="82" t="s">
        <v>3569</v>
      </c>
      <c r="F181" s="94">
        <v>15113853035</v>
      </c>
      <c r="G181" s="94" t="s">
        <v>1133</v>
      </c>
      <c r="H181" s="94" t="s">
        <v>44</v>
      </c>
      <c r="I181" s="94" t="s">
        <v>45</v>
      </c>
      <c r="J181" s="94">
        <v>0.5</v>
      </c>
      <c r="K181" s="94" t="s">
        <v>3570</v>
      </c>
      <c r="L181" s="15">
        <v>0.5</v>
      </c>
      <c r="M181" s="16" t="s">
        <v>3570</v>
      </c>
      <c r="N181" s="15">
        <v>0.5</v>
      </c>
      <c r="O181" s="94" t="s">
        <v>3570</v>
      </c>
      <c r="P181" s="15">
        <v>17.73</v>
      </c>
      <c r="Q181" s="94" t="s">
        <v>3571</v>
      </c>
      <c r="R181" s="15">
        <v>17.73</v>
      </c>
      <c r="S181" s="15" t="s">
        <v>3571</v>
      </c>
      <c r="T181" s="15">
        <v>17.73</v>
      </c>
      <c r="U181" s="94" t="s">
        <v>3571</v>
      </c>
      <c r="V181" s="15">
        <v>0.4</v>
      </c>
      <c r="W181" s="94" t="s">
        <v>3572</v>
      </c>
      <c r="X181" s="15">
        <v>0.4</v>
      </c>
      <c r="Y181" s="16" t="s">
        <v>3572</v>
      </c>
      <c r="Z181" s="15">
        <v>0.4</v>
      </c>
      <c r="AA181" s="94" t="s">
        <v>3572</v>
      </c>
      <c r="AB181" s="15">
        <v>0.4</v>
      </c>
      <c r="AC181" s="94" t="s">
        <v>3573</v>
      </c>
      <c r="AD181" s="15">
        <v>0.4</v>
      </c>
      <c r="AE181" s="16" t="s">
        <v>3573</v>
      </c>
      <c r="AF181" s="15">
        <v>0.4</v>
      </c>
      <c r="AG181" s="94" t="s">
        <v>3573</v>
      </c>
      <c r="AH181" s="15">
        <v>19.03</v>
      </c>
      <c r="AI181" s="15">
        <f>N181+T181+Z181+AF181</f>
        <v>19.029999999999998</v>
      </c>
      <c r="AJ181" s="100">
        <f t="shared" ref="AJ181:AJ184" si="13">AF181+Z181+T181+N181</f>
        <v>19.03</v>
      </c>
      <c r="AK181" s="94"/>
      <c r="AL181" s="15" t="s">
        <v>1640</v>
      </c>
      <c r="AM181" s="15" t="s">
        <v>1641</v>
      </c>
      <c r="AN181" s="87" t="s">
        <v>430</v>
      </c>
    </row>
    <row r="182" spans="1:40" ht="140.4" x14ac:dyDescent="0.25">
      <c r="A182" s="15">
        <v>180</v>
      </c>
      <c r="B182" s="16">
        <v>20223185059</v>
      </c>
      <c r="C182" s="16" t="s">
        <v>566</v>
      </c>
      <c r="D182" s="16" t="s">
        <v>1666</v>
      </c>
      <c r="E182" s="84" t="s">
        <v>3574</v>
      </c>
      <c r="F182" s="16">
        <v>13210737156</v>
      </c>
      <c r="G182" s="16" t="s">
        <v>90</v>
      </c>
      <c r="H182" s="16" t="s">
        <v>509</v>
      </c>
      <c r="I182" s="16" t="s">
        <v>45</v>
      </c>
      <c r="J182" s="16">
        <v>0.65</v>
      </c>
      <c r="K182" s="16" t="s">
        <v>3575</v>
      </c>
      <c r="L182" s="15">
        <v>0.65</v>
      </c>
      <c r="M182" s="15" t="s">
        <v>1933</v>
      </c>
      <c r="N182" s="16">
        <v>0.65</v>
      </c>
      <c r="O182" s="16" t="s">
        <v>3575</v>
      </c>
      <c r="P182" s="91">
        <v>18.07</v>
      </c>
      <c r="Q182" s="16" t="s">
        <v>3576</v>
      </c>
      <c r="R182" s="15">
        <v>18.05</v>
      </c>
      <c r="S182" s="22" t="s">
        <v>1933</v>
      </c>
      <c r="T182" s="91">
        <v>18.07</v>
      </c>
      <c r="U182" s="16" t="s">
        <v>3576</v>
      </c>
      <c r="V182" s="16">
        <v>0.2</v>
      </c>
      <c r="W182" s="16" t="s">
        <v>3577</v>
      </c>
      <c r="X182" s="15">
        <v>0.2</v>
      </c>
      <c r="Y182" s="22" t="s">
        <v>1933</v>
      </c>
      <c r="Z182" s="16">
        <v>0.2</v>
      </c>
      <c r="AA182" s="16" t="s">
        <v>3577</v>
      </c>
      <c r="AB182" s="15"/>
      <c r="AC182" s="15"/>
      <c r="AD182" s="16"/>
      <c r="AE182" s="16"/>
      <c r="AF182" s="14"/>
      <c r="AG182" s="14"/>
      <c r="AH182" s="14"/>
      <c r="AI182" s="105">
        <v>18.920000000000002</v>
      </c>
      <c r="AJ182" s="100">
        <f t="shared" si="13"/>
        <v>18.919999999999998</v>
      </c>
      <c r="AK182" s="15"/>
      <c r="AL182" s="15" t="s">
        <v>1676</v>
      </c>
      <c r="AM182" s="15" t="s">
        <v>1677</v>
      </c>
      <c r="AN182" s="87" t="s">
        <v>430</v>
      </c>
    </row>
    <row r="183" spans="1:40" ht="187.2" x14ac:dyDescent="0.25">
      <c r="A183" s="15">
        <v>181</v>
      </c>
      <c r="B183" s="15">
        <v>20223141014</v>
      </c>
      <c r="C183" s="15" t="s">
        <v>507</v>
      </c>
      <c r="D183" s="15" t="s">
        <v>1655</v>
      </c>
      <c r="E183" s="82" t="s">
        <v>3578</v>
      </c>
      <c r="F183" s="15">
        <v>18868017856</v>
      </c>
      <c r="G183" s="15" t="s">
        <v>144</v>
      </c>
      <c r="H183" s="15" t="s">
        <v>509</v>
      </c>
      <c r="I183" s="15" t="s">
        <v>45</v>
      </c>
      <c r="J183" s="15">
        <v>0.25</v>
      </c>
      <c r="K183" s="15" t="s">
        <v>502</v>
      </c>
      <c r="L183" s="15">
        <v>0.25</v>
      </c>
      <c r="M183" s="15" t="s">
        <v>502</v>
      </c>
      <c r="N183" s="15">
        <v>0.25</v>
      </c>
      <c r="O183" s="15" t="s">
        <v>502</v>
      </c>
      <c r="P183" s="15">
        <v>17.989999999999998</v>
      </c>
      <c r="Q183" s="15" t="s">
        <v>3579</v>
      </c>
      <c r="R183" s="15">
        <v>17.989999999999998</v>
      </c>
      <c r="S183" s="15" t="s">
        <v>3579</v>
      </c>
      <c r="T183" s="15">
        <v>17.989999999999998</v>
      </c>
      <c r="U183" s="15" t="s">
        <v>3579</v>
      </c>
      <c r="V183" s="15">
        <v>0.2</v>
      </c>
      <c r="W183" s="15" t="s">
        <v>1317</v>
      </c>
      <c r="X183" s="15">
        <v>0.2</v>
      </c>
      <c r="Y183" s="15" t="s">
        <v>1317</v>
      </c>
      <c r="Z183" s="15">
        <v>0.2</v>
      </c>
      <c r="AA183" s="15" t="s">
        <v>1317</v>
      </c>
      <c r="AB183" s="15">
        <v>0.4</v>
      </c>
      <c r="AC183" s="15" t="s">
        <v>3580</v>
      </c>
      <c r="AD183" s="15">
        <v>0.4</v>
      </c>
      <c r="AE183" s="15" t="s">
        <v>3580</v>
      </c>
      <c r="AF183" s="15">
        <v>0.4</v>
      </c>
      <c r="AG183" s="15" t="s">
        <v>3580</v>
      </c>
      <c r="AH183" s="15">
        <v>18.84</v>
      </c>
      <c r="AI183" s="15">
        <v>18.84</v>
      </c>
      <c r="AJ183" s="100">
        <v>18.84</v>
      </c>
      <c r="AK183" s="15"/>
      <c r="AL183" s="87" t="s">
        <v>1664</v>
      </c>
      <c r="AM183" s="15" t="s">
        <v>1665</v>
      </c>
      <c r="AN183" s="87" t="s">
        <v>430</v>
      </c>
    </row>
    <row r="184" spans="1:40" ht="187.2" x14ac:dyDescent="0.25">
      <c r="A184" s="15">
        <v>182</v>
      </c>
      <c r="B184" s="82">
        <v>20223185038</v>
      </c>
      <c r="C184" s="82" t="s">
        <v>566</v>
      </c>
      <c r="D184" s="82" t="s">
        <v>1634</v>
      </c>
      <c r="E184" s="82" t="s">
        <v>3581</v>
      </c>
      <c r="F184" s="82">
        <v>15812847526</v>
      </c>
      <c r="G184" s="82" t="s">
        <v>453</v>
      </c>
      <c r="H184" s="82" t="s">
        <v>509</v>
      </c>
      <c r="I184" s="82" t="s">
        <v>45</v>
      </c>
      <c r="J184" s="82">
        <v>0.5</v>
      </c>
      <c r="K184" s="82" t="s">
        <v>3582</v>
      </c>
      <c r="L184" s="15">
        <v>0.5</v>
      </c>
      <c r="M184" s="87" t="s">
        <v>3582</v>
      </c>
      <c r="N184" s="94">
        <v>0.5</v>
      </c>
      <c r="O184" s="94" t="s">
        <v>3582</v>
      </c>
      <c r="P184" s="15">
        <v>18.329999999999998</v>
      </c>
      <c r="Q184" s="94" t="s">
        <v>3583</v>
      </c>
      <c r="R184" s="15">
        <v>18.329999999999998</v>
      </c>
      <c r="S184" s="16" t="s">
        <v>3584</v>
      </c>
      <c r="T184" s="15">
        <v>18.329999999999998</v>
      </c>
      <c r="U184" s="94" t="s">
        <v>3583</v>
      </c>
      <c r="V184" s="94"/>
      <c r="W184" s="94"/>
      <c r="X184" s="15"/>
      <c r="Y184" s="15"/>
      <c r="Z184" s="94"/>
      <c r="AA184" s="94"/>
      <c r="AB184" s="94"/>
      <c r="AC184" s="94"/>
      <c r="AD184" s="15"/>
      <c r="AE184" s="15"/>
      <c r="AF184" s="112"/>
      <c r="AG184" s="112"/>
      <c r="AH184" s="15">
        <v>18.829999999999998</v>
      </c>
      <c r="AI184" s="15">
        <f>N184+T184+Z184+AF184</f>
        <v>18.829999999999998</v>
      </c>
      <c r="AJ184" s="100">
        <f t="shared" si="13"/>
        <v>18.829999999999998</v>
      </c>
      <c r="AK184" s="94"/>
      <c r="AL184" s="15" t="s">
        <v>1640</v>
      </c>
      <c r="AM184" s="15" t="s">
        <v>1641</v>
      </c>
      <c r="AN184" s="87" t="s">
        <v>430</v>
      </c>
    </row>
    <row r="185" spans="1:40" ht="46.8" x14ac:dyDescent="0.25">
      <c r="A185" s="15">
        <v>183</v>
      </c>
      <c r="B185" s="82">
        <v>20223185035</v>
      </c>
      <c r="C185" s="82" t="s">
        <v>566</v>
      </c>
      <c r="D185" s="82" t="s">
        <v>1655</v>
      </c>
      <c r="E185" s="82" t="s">
        <v>3585</v>
      </c>
      <c r="F185" s="82">
        <v>15220992012</v>
      </c>
      <c r="G185" s="82" t="s">
        <v>738</v>
      </c>
      <c r="H185" s="82" t="s">
        <v>509</v>
      </c>
      <c r="I185" s="82" t="s">
        <v>45</v>
      </c>
      <c r="J185" s="82">
        <v>0.45</v>
      </c>
      <c r="K185" s="82" t="s">
        <v>3586</v>
      </c>
      <c r="L185" s="15">
        <v>0.45</v>
      </c>
      <c r="M185" s="15" t="s">
        <v>3586</v>
      </c>
      <c r="N185" s="15">
        <v>0.45</v>
      </c>
      <c r="O185" s="15" t="s">
        <v>3586</v>
      </c>
      <c r="P185" s="15">
        <v>17.95</v>
      </c>
      <c r="Q185" s="15"/>
      <c r="R185" s="15">
        <v>17.95</v>
      </c>
      <c r="S185" s="15"/>
      <c r="T185" s="15">
        <v>17.95</v>
      </c>
      <c r="U185" s="15"/>
      <c r="V185" s="15">
        <v>0.2</v>
      </c>
      <c r="W185" s="15" t="s">
        <v>3587</v>
      </c>
      <c r="X185" s="15">
        <v>0.2</v>
      </c>
      <c r="Y185" s="15" t="s">
        <v>3587</v>
      </c>
      <c r="Z185" s="15">
        <v>0.2</v>
      </c>
      <c r="AA185" s="15" t="s">
        <v>3587</v>
      </c>
      <c r="AB185" s="15">
        <v>0.2</v>
      </c>
      <c r="AC185" s="15" t="s">
        <v>3588</v>
      </c>
      <c r="AD185" s="15">
        <v>0.2</v>
      </c>
      <c r="AE185" s="15" t="s">
        <v>3588</v>
      </c>
      <c r="AF185" s="15">
        <v>0.2</v>
      </c>
      <c r="AG185" s="15" t="s">
        <v>3588</v>
      </c>
      <c r="AH185" s="15">
        <v>18.8</v>
      </c>
      <c r="AI185" s="15">
        <v>18.8</v>
      </c>
      <c r="AJ185" s="100">
        <v>18.8</v>
      </c>
      <c r="AK185" s="15"/>
      <c r="AL185" s="87" t="s">
        <v>1664</v>
      </c>
      <c r="AM185" s="15" t="s">
        <v>1665</v>
      </c>
      <c r="AN185" s="87" t="s">
        <v>430</v>
      </c>
    </row>
    <row r="186" spans="1:40" ht="46.8" x14ac:dyDescent="0.25">
      <c r="A186" s="15">
        <v>184</v>
      </c>
      <c r="B186" s="82">
        <v>20223141012</v>
      </c>
      <c r="C186" s="82" t="s">
        <v>507</v>
      </c>
      <c r="D186" s="82" t="s">
        <v>1655</v>
      </c>
      <c r="E186" s="82" t="s">
        <v>3589</v>
      </c>
      <c r="F186" s="82">
        <v>18814065148</v>
      </c>
      <c r="G186" s="82" t="s">
        <v>432</v>
      </c>
      <c r="H186" s="82" t="s">
        <v>509</v>
      </c>
      <c r="I186" s="82" t="s">
        <v>45</v>
      </c>
      <c r="J186" s="82">
        <v>0.45</v>
      </c>
      <c r="K186" s="82" t="s">
        <v>3590</v>
      </c>
      <c r="L186" s="15">
        <v>0.45</v>
      </c>
      <c r="M186" s="15" t="s">
        <v>3590</v>
      </c>
      <c r="N186" s="15">
        <v>0.45</v>
      </c>
      <c r="O186" s="15" t="s">
        <v>3590</v>
      </c>
      <c r="P186" s="15">
        <v>17.940000000000001</v>
      </c>
      <c r="Q186" s="15"/>
      <c r="R186" s="15">
        <v>17.899999999999999</v>
      </c>
      <c r="S186" s="15"/>
      <c r="T186" s="15">
        <v>17.899999999999999</v>
      </c>
      <c r="U186" s="15"/>
      <c r="V186" s="15">
        <v>0.2</v>
      </c>
      <c r="W186" s="15" t="s">
        <v>3591</v>
      </c>
      <c r="X186" s="15">
        <v>0.2</v>
      </c>
      <c r="Y186" s="15" t="s">
        <v>3591</v>
      </c>
      <c r="Z186" s="15">
        <v>0.2</v>
      </c>
      <c r="AA186" s="15" t="s">
        <v>3591</v>
      </c>
      <c r="AB186" s="15">
        <v>0.2</v>
      </c>
      <c r="AC186" s="15" t="s">
        <v>3592</v>
      </c>
      <c r="AD186" s="15">
        <v>0.2</v>
      </c>
      <c r="AE186" s="15" t="s">
        <v>3592</v>
      </c>
      <c r="AF186" s="15">
        <v>0.2</v>
      </c>
      <c r="AG186" s="15" t="s">
        <v>3592</v>
      </c>
      <c r="AH186" s="15">
        <v>18.79</v>
      </c>
      <c r="AI186" s="15">
        <v>18.75</v>
      </c>
      <c r="AJ186" s="100">
        <v>18.75</v>
      </c>
      <c r="AK186" s="15"/>
      <c r="AL186" s="87" t="s">
        <v>1664</v>
      </c>
      <c r="AM186" s="15" t="s">
        <v>1665</v>
      </c>
      <c r="AN186" s="87" t="s">
        <v>430</v>
      </c>
    </row>
    <row r="187" spans="1:40" ht="93.6" x14ac:dyDescent="0.25">
      <c r="A187" s="15">
        <v>185</v>
      </c>
      <c r="B187" s="82">
        <v>20223185023</v>
      </c>
      <c r="C187" s="82" t="s">
        <v>566</v>
      </c>
      <c r="D187" s="82" t="s">
        <v>1655</v>
      </c>
      <c r="E187" s="82" t="s">
        <v>3593</v>
      </c>
      <c r="F187" s="82">
        <v>13710051457</v>
      </c>
      <c r="G187" s="82" t="s">
        <v>432</v>
      </c>
      <c r="H187" s="82" t="s">
        <v>509</v>
      </c>
      <c r="I187" s="82" t="s">
        <v>45</v>
      </c>
      <c r="J187" s="82">
        <v>0.45</v>
      </c>
      <c r="K187" s="82" t="s">
        <v>3594</v>
      </c>
      <c r="L187" s="15">
        <v>0.45</v>
      </c>
      <c r="M187" s="15" t="s">
        <v>3594</v>
      </c>
      <c r="N187" s="15">
        <v>0.45</v>
      </c>
      <c r="O187" s="15" t="s">
        <v>3594</v>
      </c>
      <c r="P187" s="15">
        <v>17.5</v>
      </c>
      <c r="Q187" s="15"/>
      <c r="R187" s="15">
        <v>17.5</v>
      </c>
      <c r="S187" s="15"/>
      <c r="T187" s="15">
        <v>17.5</v>
      </c>
      <c r="U187" s="15"/>
      <c r="V187" s="15">
        <v>5.4</v>
      </c>
      <c r="W187" s="15" t="s">
        <v>3595</v>
      </c>
      <c r="X187" s="15">
        <v>0.4</v>
      </c>
      <c r="Y187" s="14" t="s">
        <v>3596</v>
      </c>
      <c r="Z187" s="15">
        <v>0.4</v>
      </c>
      <c r="AA187" s="14" t="s">
        <v>3597</v>
      </c>
      <c r="AB187" s="15">
        <v>0.4</v>
      </c>
      <c r="AC187" s="15" t="s">
        <v>3598</v>
      </c>
      <c r="AD187" s="15">
        <v>0.4</v>
      </c>
      <c r="AE187" s="15" t="s">
        <v>3598</v>
      </c>
      <c r="AF187" s="15">
        <v>0.4</v>
      </c>
      <c r="AG187" s="15" t="s">
        <v>3598</v>
      </c>
      <c r="AH187" s="15">
        <v>23.75</v>
      </c>
      <c r="AI187" s="15">
        <v>18.75</v>
      </c>
      <c r="AJ187" s="100">
        <v>18.75</v>
      </c>
      <c r="AK187" s="15"/>
      <c r="AL187" s="87" t="s">
        <v>1664</v>
      </c>
      <c r="AM187" s="15" t="s">
        <v>1665</v>
      </c>
      <c r="AN187" s="87" t="s">
        <v>430</v>
      </c>
    </row>
    <row r="188" spans="1:40" ht="312" x14ac:dyDescent="0.25">
      <c r="A188" s="15">
        <v>186</v>
      </c>
      <c r="B188" s="22">
        <v>20223141108</v>
      </c>
      <c r="C188" s="22" t="s">
        <v>507</v>
      </c>
      <c r="D188" s="22" t="s">
        <v>1759</v>
      </c>
      <c r="E188" s="110" t="s">
        <v>3599</v>
      </c>
      <c r="F188" s="22">
        <v>13640121848</v>
      </c>
      <c r="G188" s="22" t="s">
        <v>2534</v>
      </c>
      <c r="H188" s="22" t="s">
        <v>509</v>
      </c>
      <c r="I188" s="22" t="s">
        <v>45</v>
      </c>
      <c r="J188" s="22">
        <v>0.35</v>
      </c>
      <c r="K188" s="15" t="s">
        <v>3600</v>
      </c>
      <c r="L188" s="22">
        <v>0.35</v>
      </c>
      <c r="M188" s="15" t="s">
        <v>3600</v>
      </c>
      <c r="N188" s="22">
        <v>0.35</v>
      </c>
      <c r="O188" s="15" t="s">
        <v>3600</v>
      </c>
      <c r="P188" s="22">
        <v>18.149999999999999</v>
      </c>
      <c r="Q188" s="15" t="s">
        <v>3601</v>
      </c>
      <c r="R188" s="22">
        <v>18.149999999999999</v>
      </c>
      <c r="S188" s="15" t="s">
        <v>3601</v>
      </c>
      <c r="T188" s="22">
        <v>18.149999999999999</v>
      </c>
      <c r="U188" s="15" t="s">
        <v>3601</v>
      </c>
      <c r="V188" s="22">
        <v>0.2</v>
      </c>
      <c r="W188" s="15" t="s">
        <v>1278</v>
      </c>
      <c r="X188" s="22">
        <v>0.2</v>
      </c>
      <c r="Y188" s="15" t="s">
        <v>1278</v>
      </c>
      <c r="Z188" s="93"/>
      <c r="AA188" s="93"/>
      <c r="AB188" s="22">
        <v>0</v>
      </c>
      <c r="AC188" s="22">
        <v>0</v>
      </c>
      <c r="AD188" s="22">
        <v>0</v>
      </c>
      <c r="AE188" s="22">
        <v>0</v>
      </c>
      <c r="AF188" s="97"/>
      <c r="AG188" s="97"/>
      <c r="AH188" s="15">
        <v>18.7</v>
      </c>
      <c r="AI188" s="87">
        <v>18.7</v>
      </c>
      <c r="AJ188" s="104">
        <v>18.7</v>
      </c>
      <c r="AK188" s="87"/>
      <c r="AL188" s="87" t="s">
        <v>1771</v>
      </c>
      <c r="AM188" s="87" t="s">
        <v>1772</v>
      </c>
      <c r="AN188" s="87" t="s">
        <v>430</v>
      </c>
    </row>
    <row r="189" spans="1:40" ht="218.4" x14ac:dyDescent="0.25">
      <c r="A189" s="15">
        <v>187</v>
      </c>
      <c r="B189" s="16">
        <v>20223141093</v>
      </c>
      <c r="C189" s="16" t="s">
        <v>507</v>
      </c>
      <c r="D189" s="16" t="s">
        <v>1666</v>
      </c>
      <c r="E189" s="84" t="s">
        <v>3602</v>
      </c>
      <c r="F189" s="16">
        <v>19925929517</v>
      </c>
      <c r="G189" s="16" t="s">
        <v>167</v>
      </c>
      <c r="H189" s="16" t="s">
        <v>509</v>
      </c>
      <c r="I189" s="16" t="s">
        <v>45</v>
      </c>
      <c r="J189" s="16">
        <v>0.45</v>
      </c>
      <c r="K189" s="16" t="s">
        <v>3511</v>
      </c>
      <c r="L189" s="15">
        <v>0.45</v>
      </c>
      <c r="M189" s="15" t="s">
        <v>3603</v>
      </c>
      <c r="N189" s="15">
        <v>0.65</v>
      </c>
      <c r="O189" s="15" t="s">
        <v>3604</v>
      </c>
      <c r="P189" s="91">
        <v>17.833333329999999</v>
      </c>
      <c r="Q189" s="16" t="s">
        <v>3605</v>
      </c>
      <c r="R189" s="15">
        <v>17.829999999999998</v>
      </c>
      <c r="S189" s="22" t="s">
        <v>3603</v>
      </c>
      <c r="T189" s="91">
        <v>17.833333329999999</v>
      </c>
      <c r="U189" s="16" t="s">
        <v>3605</v>
      </c>
      <c r="V189" s="16">
        <v>5.2</v>
      </c>
      <c r="W189" s="14" t="s">
        <v>3606</v>
      </c>
      <c r="X189" s="15">
        <v>0.2</v>
      </c>
      <c r="Y189" s="22" t="s">
        <v>3603</v>
      </c>
      <c r="Z189" s="15">
        <v>0.2</v>
      </c>
      <c r="AA189" s="15" t="s">
        <v>3607</v>
      </c>
      <c r="AB189" s="15"/>
      <c r="AC189" s="15"/>
      <c r="AD189" s="16"/>
      <c r="AE189" s="16"/>
      <c r="AF189" s="14"/>
      <c r="AG189" s="14"/>
      <c r="AH189" s="14"/>
      <c r="AI189" s="105">
        <v>23.68333333</v>
      </c>
      <c r="AJ189" s="100">
        <f>AF189+Z189+T189+N189</f>
        <v>18.683333329999996</v>
      </c>
      <c r="AK189" s="15" t="s">
        <v>3608</v>
      </c>
      <c r="AL189" s="15" t="s">
        <v>1676</v>
      </c>
      <c r="AM189" s="15" t="s">
        <v>1677</v>
      </c>
      <c r="AN189" s="87" t="s">
        <v>430</v>
      </c>
    </row>
    <row r="190" spans="1:40" ht="62.4" x14ac:dyDescent="0.25">
      <c r="A190" s="15">
        <v>188</v>
      </c>
      <c r="B190" s="15">
        <v>20223185081</v>
      </c>
      <c r="C190" s="15" t="s">
        <v>566</v>
      </c>
      <c r="D190" s="15" t="s">
        <v>1678</v>
      </c>
      <c r="E190" s="82" t="s">
        <v>3609</v>
      </c>
      <c r="F190" s="15">
        <v>18298079304</v>
      </c>
      <c r="G190" s="15" t="s">
        <v>568</v>
      </c>
      <c r="H190" s="15" t="s">
        <v>509</v>
      </c>
      <c r="I190" s="15" t="s">
        <v>45</v>
      </c>
      <c r="J190" s="15" t="s">
        <v>347</v>
      </c>
      <c r="K190" s="15"/>
      <c r="L190" s="15" t="s">
        <v>347</v>
      </c>
      <c r="M190" s="15"/>
      <c r="N190" s="15">
        <v>0</v>
      </c>
      <c r="O190" s="15"/>
      <c r="P190" s="15">
        <v>17.728000000000002</v>
      </c>
      <c r="Q190" s="15" t="s">
        <v>3610</v>
      </c>
      <c r="R190" s="15">
        <v>17.728000000000002</v>
      </c>
      <c r="S190" s="15" t="s">
        <v>3610</v>
      </c>
      <c r="T190" s="15">
        <v>17.73</v>
      </c>
      <c r="U190" s="15" t="s">
        <v>3610</v>
      </c>
      <c r="V190" s="15" t="s">
        <v>222</v>
      </c>
      <c r="W190" s="15" t="s">
        <v>3611</v>
      </c>
      <c r="X190" s="15" t="s">
        <v>222</v>
      </c>
      <c r="Y190" s="15" t="s">
        <v>3611</v>
      </c>
      <c r="Z190" s="15">
        <v>0.4</v>
      </c>
      <c r="AA190" s="15" t="s">
        <v>3611</v>
      </c>
      <c r="AB190" s="15">
        <v>0.2</v>
      </c>
      <c r="AC190" s="15" t="s">
        <v>3612</v>
      </c>
      <c r="AD190" s="15">
        <v>0.2</v>
      </c>
      <c r="AE190" s="15" t="s">
        <v>3612</v>
      </c>
      <c r="AF190" s="15">
        <v>0.3</v>
      </c>
      <c r="AG190" s="15" t="s">
        <v>3613</v>
      </c>
      <c r="AH190" s="15">
        <v>19.928000000000001</v>
      </c>
      <c r="AI190" s="15">
        <v>18.329999999999998</v>
      </c>
      <c r="AJ190" s="100">
        <v>18.43</v>
      </c>
      <c r="AK190" s="15"/>
      <c r="AL190" s="87" t="s">
        <v>1686</v>
      </c>
      <c r="AM190" s="15" t="s">
        <v>1687</v>
      </c>
      <c r="AN190" s="87" t="s">
        <v>430</v>
      </c>
    </row>
    <row r="191" spans="1:40" ht="46.8" x14ac:dyDescent="0.25">
      <c r="A191" s="15">
        <v>189</v>
      </c>
      <c r="B191" s="15">
        <v>20223141089</v>
      </c>
      <c r="C191" s="15" t="s">
        <v>507</v>
      </c>
      <c r="D191" s="15" t="s">
        <v>1655</v>
      </c>
      <c r="E191" s="82" t="s">
        <v>3614</v>
      </c>
      <c r="F191" s="15">
        <v>13822988347</v>
      </c>
      <c r="G191" s="15" t="s">
        <v>144</v>
      </c>
      <c r="H191" s="15" t="s">
        <v>509</v>
      </c>
      <c r="I191" s="15" t="s">
        <v>45</v>
      </c>
      <c r="J191" s="15">
        <v>0.25</v>
      </c>
      <c r="K191" s="15" t="s">
        <v>3615</v>
      </c>
      <c r="L191" s="15">
        <v>0.25</v>
      </c>
      <c r="M191" s="15" t="s">
        <v>3615</v>
      </c>
      <c r="N191" s="15">
        <v>0.25</v>
      </c>
      <c r="O191" s="15" t="s">
        <v>3615</v>
      </c>
      <c r="P191" s="15">
        <v>17.690000000000001</v>
      </c>
      <c r="Q191" s="15"/>
      <c r="R191" s="15">
        <v>17.690000000000001</v>
      </c>
      <c r="S191" s="15"/>
      <c r="T191" s="15">
        <v>17.690000000000001</v>
      </c>
      <c r="U191" s="15"/>
      <c r="V191" s="15">
        <v>0.2</v>
      </c>
      <c r="W191" s="15" t="s">
        <v>3616</v>
      </c>
      <c r="X191" s="15">
        <v>0.2</v>
      </c>
      <c r="Y191" s="15" t="s">
        <v>3616</v>
      </c>
      <c r="Z191" s="15">
        <v>0.2</v>
      </c>
      <c r="AA191" s="15" t="s">
        <v>3616</v>
      </c>
      <c r="AB191" s="15">
        <v>0.3</v>
      </c>
      <c r="AC191" s="15" t="s">
        <v>3617</v>
      </c>
      <c r="AD191" s="15">
        <f>AB191-0.1</f>
        <v>0.19999999999999998</v>
      </c>
      <c r="AE191" s="15" t="s">
        <v>3617</v>
      </c>
      <c r="AF191" s="15">
        <v>0.2</v>
      </c>
      <c r="AG191" s="15" t="s">
        <v>3617</v>
      </c>
      <c r="AH191" s="15">
        <v>18.440000000000001</v>
      </c>
      <c r="AI191" s="15">
        <v>18.239999999999998</v>
      </c>
      <c r="AJ191" s="100">
        <v>18.239999999999998</v>
      </c>
      <c r="AK191" s="15"/>
      <c r="AL191" s="87" t="s">
        <v>1664</v>
      </c>
      <c r="AM191" s="15" t="s">
        <v>1665</v>
      </c>
      <c r="AN191" s="87" t="s">
        <v>430</v>
      </c>
    </row>
    <row r="192" spans="1:40" ht="187.2" x14ac:dyDescent="0.25">
      <c r="A192" s="15">
        <v>190</v>
      </c>
      <c r="B192" s="16">
        <v>20223185050</v>
      </c>
      <c r="C192" s="16" t="s">
        <v>566</v>
      </c>
      <c r="D192" s="16" t="s">
        <v>1666</v>
      </c>
      <c r="E192" s="84" t="s">
        <v>3618</v>
      </c>
      <c r="F192" s="16"/>
      <c r="G192" s="16" t="s">
        <v>363</v>
      </c>
      <c r="H192" s="16" t="s">
        <v>509</v>
      </c>
      <c r="I192" s="16" t="s">
        <v>45</v>
      </c>
      <c r="J192" s="16"/>
      <c r="K192" s="16"/>
      <c r="L192" s="15">
        <v>0</v>
      </c>
      <c r="M192" s="15"/>
      <c r="N192" s="15"/>
      <c r="O192" s="15"/>
      <c r="P192" s="91">
        <v>18.23</v>
      </c>
      <c r="Q192" s="16" t="s">
        <v>3619</v>
      </c>
      <c r="R192" s="15">
        <v>18.23</v>
      </c>
      <c r="S192" s="22"/>
      <c r="T192" s="91">
        <v>18.23</v>
      </c>
      <c r="U192" s="16" t="s">
        <v>3619</v>
      </c>
      <c r="V192" s="16"/>
      <c r="W192" s="16"/>
      <c r="X192" s="15">
        <v>0</v>
      </c>
      <c r="Y192" s="22"/>
      <c r="Z192" s="15"/>
      <c r="AA192" s="15"/>
      <c r="AB192" s="15"/>
      <c r="AC192" s="15"/>
      <c r="AD192" s="16"/>
      <c r="AE192" s="16"/>
      <c r="AF192" s="14"/>
      <c r="AG192" s="14"/>
      <c r="AH192" s="14"/>
      <c r="AI192" s="105">
        <v>18.23</v>
      </c>
      <c r="AJ192" s="100">
        <f>AF192+Z192+T192+N192</f>
        <v>18.23</v>
      </c>
      <c r="AK192" s="15"/>
      <c r="AL192" s="15" t="s">
        <v>1676</v>
      </c>
      <c r="AM192" s="15" t="s">
        <v>1677</v>
      </c>
      <c r="AN192" s="87" t="s">
        <v>430</v>
      </c>
    </row>
    <row r="193" spans="1:40" ht="62.4" x14ac:dyDescent="0.25">
      <c r="A193" s="15">
        <v>191</v>
      </c>
      <c r="B193" s="22">
        <v>20223185021</v>
      </c>
      <c r="C193" s="22" t="s">
        <v>566</v>
      </c>
      <c r="D193" s="22" t="s">
        <v>1759</v>
      </c>
      <c r="E193" s="83" t="s">
        <v>3620</v>
      </c>
      <c r="F193" s="22">
        <v>18666550492</v>
      </c>
      <c r="G193" s="22" t="s">
        <v>2534</v>
      </c>
      <c r="H193" s="22" t="s">
        <v>509</v>
      </c>
      <c r="I193" s="22" t="s">
        <v>45</v>
      </c>
      <c r="J193" s="22">
        <v>0.25</v>
      </c>
      <c r="K193" s="22" t="s">
        <v>502</v>
      </c>
      <c r="L193" s="22">
        <v>0.25</v>
      </c>
      <c r="M193" s="22" t="s">
        <v>502</v>
      </c>
      <c r="N193" s="93"/>
      <c r="O193" s="93"/>
      <c r="P193" s="22">
        <v>17.690000000000001</v>
      </c>
      <c r="Q193" s="15" t="s">
        <v>3621</v>
      </c>
      <c r="R193" s="22">
        <v>17.690000000000001</v>
      </c>
      <c r="S193" s="15" t="s">
        <v>3621</v>
      </c>
      <c r="T193" s="93"/>
      <c r="U193" s="93"/>
      <c r="V193" s="22">
        <v>0.2</v>
      </c>
      <c r="W193" s="15" t="s">
        <v>3622</v>
      </c>
      <c r="X193" s="22">
        <v>0.2</v>
      </c>
      <c r="Y193" s="15" t="s">
        <v>3622</v>
      </c>
      <c r="Z193" s="93"/>
      <c r="AA193" s="93"/>
      <c r="AB193" s="22">
        <v>0</v>
      </c>
      <c r="AC193" s="22"/>
      <c r="AD193" s="22">
        <v>0</v>
      </c>
      <c r="AE193" s="22"/>
      <c r="AF193" s="97"/>
      <c r="AG193" s="97"/>
      <c r="AH193" s="105">
        <v>18.14</v>
      </c>
      <c r="AI193" s="87">
        <v>18.14</v>
      </c>
      <c r="AJ193" s="100">
        <v>18.14</v>
      </c>
      <c r="AK193" s="87"/>
      <c r="AL193" s="87" t="s">
        <v>1771</v>
      </c>
      <c r="AM193" s="87" t="s">
        <v>1772</v>
      </c>
      <c r="AN193" s="87" t="s">
        <v>430</v>
      </c>
    </row>
    <row r="194" spans="1:40" ht="46.8" x14ac:dyDescent="0.25">
      <c r="A194" s="15">
        <v>192</v>
      </c>
      <c r="B194" s="22">
        <v>20223185036</v>
      </c>
      <c r="C194" s="22" t="s">
        <v>566</v>
      </c>
      <c r="D194" s="22" t="s">
        <v>1759</v>
      </c>
      <c r="E194" s="83" t="s">
        <v>3623</v>
      </c>
      <c r="F194" s="22">
        <v>19927536174</v>
      </c>
      <c r="G194" s="22" t="s">
        <v>2534</v>
      </c>
      <c r="H194" s="22" t="s">
        <v>509</v>
      </c>
      <c r="I194" s="22" t="s">
        <v>1680</v>
      </c>
      <c r="J194" s="22">
        <v>0</v>
      </c>
      <c r="K194" s="22">
        <v>0</v>
      </c>
      <c r="L194" s="22">
        <v>0</v>
      </c>
      <c r="M194" s="22">
        <v>0</v>
      </c>
      <c r="N194" s="93"/>
      <c r="O194" s="93"/>
      <c r="P194" s="22">
        <v>17.73</v>
      </c>
      <c r="Q194" s="22">
        <v>0</v>
      </c>
      <c r="R194" s="22">
        <v>17.73</v>
      </c>
      <c r="S194" s="22">
        <v>0</v>
      </c>
      <c r="T194" s="93"/>
      <c r="U194" s="93"/>
      <c r="V194" s="22">
        <v>0</v>
      </c>
      <c r="W194" s="22">
        <v>0</v>
      </c>
      <c r="X194" s="22">
        <v>0</v>
      </c>
      <c r="Y194" s="22">
        <v>0</v>
      </c>
      <c r="Z194" s="93"/>
      <c r="AA194" s="93"/>
      <c r="AB194" s="22">
        <v>0</v>
      </c>
      <c r="AC194" s="22">
        <v>0</v>
      </c>
      <c r="AD194" s="22">
        <v>0</v>
      </c>
      <c r="AE194" s="22">
        <v>0</v>
      </c>
      <c r="AF194" s="97"/>
      <c r="AG194" s="97"/>
      <c r="AH194" s="15">
        <v>17.73</v>
      </c>
      <c r="AI194" s="87">
        <v>17.73</v>
      </c>
      <c r="AJ194" s="104">
        <v>17.73</v>
      </c>
      <c r="AK194" s="87"/>
      <c r="AL194" s="87" t="s">
        <v>1771</v>
      </c>
      <c r="AM194" s="87" t="s">
        <v>1772</v>
      </c>
      <c r="AN194" s="87" t="s">
        <v>430</v>
      </c>
    </row>
    <row r="195" spans="1:40" ht="46.8" x14ac:dyDescent="0.25">
      <c r="A195" s="15">
        <v>193</v>
      </c>
      <c r="B195" s="22">
        <v>20223141104</v>
      </c>
      <c r="C195" s="22" t="s">
        <v>507</v>
      </c>
      <c r="D195" s="22" t="s">
        <v>1759</v>
      </c>
      <c r="E195" s="83" t="s">
        <v>3624</v>
      </c>
      <c r="F195" s="22">
        <v>18719352042</v>
      </c>
      <c r="G195" s="22" t="s">
        <v>1314</v>
      </c>
      <c r="H195" s="22" t="s">
        <v>509</v>
      </c>
      <c r="I195" s="22" t="s">
        <v>45</v>
      </c>
      <c r="J195" s="22">
        <v>0</v>
      </c>
      <c r="K195" s="22"/>
      <c r="L195" s="22">
        <v>0</v>
      </c>
      <c r="M195" s="22"/>
      <c r="N195" s="93"/>
      <c r="O195" s="93"/>
      <c r="P195" s="22">
        <v>17.324999999999999</v>
      </c>
      <c r="Q195" s="15" t="s">
        <v>3625</v>
      </c>
      <c r="R195" s="22">
        <v>17.324999999999999</v>
      </c>
      <c r="S195" s="15" t="s">
        <v>3625</v>
      </c>
      <c r="T195" s="93"/>
      <c r="U195" s="93"/>
      <c r="V195" s="22">
        <v>0</v>
      </c>
      <c r="W195" s="22"/>
      <c r="X195" s="22">
        <v>0</v>
      </c>
      <c r="Y195" s="22"/>
      <c r="Z195" s="93"/>
      <c r="AA195" s="93"/>
      <c r="AB195" s="22">
        <v>0</v>
      </c>
      <c r="AC195" s="22"/>
      <c r="AD195" s="22">
        <v>0</v>
      </c>
      <c r="AE195" s="22"/>
      <c r="AF195" s="97"/>
      <c r="AG195" s="97"/>
      <c r="AH195" s="15">
        <v>17.324999999999999</v>
      </c>
      <c r="AI195" s="87">
        <v>17.324999999999999</v>
      </c>
      <c r="AJ195" s="104">
        <v>17.324999999999999</v>
      </c>
      <c r="AK195" s="87"/>
      <c r="AL195" s="87" t="s">
        <v>1771</v>
      </c>
      <c r="AM195" s="87" t="s">
        <v>1772</v>
      </c>
      <c r="AN195" s="87" t="s">
        <v>430</v>
      </c>
    </row>
    <row r="196" spans="1:40" ht="46.8" x14ac:dyDescent="0.25">
      <c r="A196" s="15">
        <v>194</v>
      </c>
      <c r="B196" s="22">
        <v>20223141052</v>
      </c>
      <c r="C196" s="22" t="s">
        <v>507</v>
      </c>
      <c r="D196" s="22" t="s">
        <v>1759</v>
      </c>
      <c r="E196" s="83" t="s">
        <v>3626</v>
      </c>
      <c r="F196" s="22">
        <v>15073131698</v>
      </c>
      <c r="G196" s="22" t="s">
        <v>3323</v>
      </c>
      <c r="H196" s="22" t="s">
        <v>509</v>
      </c>
      <c r="I196" s="22" t="s">
        <v>45</v>
      </c>
      <c r="J196" s="22">
        <v>0</v>
      </c>
      <c r="K196" s="22"/>
      <c r="L196" s="22">
        <v>0</v>
      </c>
      <c r="M196" s="22">
        <v>0</v>
      </c>
      <c r="N196" s="22">
        <v>0</v>
      </c>
      <c r="O196" s="93"/>
      <c r="P196" s="22">
        <v>17.28</v>
      </c>
      <c r="Q196" s="22"/>
      <c r="R196" s="22">
        <v>17.28</v>
      </c>
      <c r="S196" s="22"/>
      <c r="T196" s="93"/>
      <c r="U196" s="93"/>
      <c r="V196" s="22">
        <v>0</v>
      </c>
      <c r="W196" s="22"/>
      <c r="X196" s="22">
        <v>0</v>
      </c>
      <c r="Y196" s="22"/>
      <c r="Z196" s="93"/>
      <c r="AA196" s="93"/>
      <c r="AB196" s="22">
        <v>0</v>
      </c>
      <c r="AC196" s="22"/>
      <c r="AD196" s="22">
        <v>0</v>
      </c>
      <c r="AE196" s="22"/>
      <c r="AF196" s="97"/>
      <c r="AG196" s="97"/>
      <c r="AH196" s="15">
        <v>17.28</v>
      </c>
      <c r="AI196" s="87">
        <v>17.28</v>
      </c>
      <c r="AJ196" s="104">
        <v>17.28</v>
      </c>
      <c r="AK196" s="87"/>
      <c r="AL196" s="87" t="s">
        <v>1771</v>
      </c>
      <c r="AM196" s="87" t="s">
        <v>1772</v>
      </c>
      <c r="AN196" s="87" t="s">
        <v>430</v>
      </c>
    </row>
    <row r="197" spans="1:40" ht="62.4" x14ac:dyDescent="0.25">
      <c r="A197" s="15">
        <v>195</v>
      </c>
      <c r="B197" s="15">
        <v>20223141072</v>
      </c>
      <c r="C197" s="15" t="s">
        <v>3627</v>
      </c>
      <c r="D197" s="15" t="s">
        <v>1678</v>
      </c>
      <c r="E197" s="82" t="s">
        <v>3628</v>
      </c>
      <c r="F197" s="15">
        <v>18873285870</v>
      </c>
      <c r="G197" s="15" t="s">
        <v>351</v>
      </c>
      <c r="H197" s="15" t="s">
        <v>509</v>
      </c>
      <c r="I197" s="15" t="s">
        <v>45</v>
      </c>
      <c r="J197" s="15">
        <v>0</v>
      </c>
      <c r="K197" s="15"/>
      <c r="L197" s="15">
        <v>0</v>
      </c>
      <c r="M197" s="15"/>
      <c r="N197" s="15">
        <v>0</v>
      </c>
      <c r="O197" s="15"/>
      <c r="P197" s="15">
        <v>16</v>
      </c>
      <c r="Q197" s="15"/>
      <c r="R197" s="15">
        <v>16</v>
      </c>
      <c r="S197" s="15"/>
      <c r="T197" s="15">
        <v>16</v>
      </c>
      <c r="U197" s="15"/>
      <c r="V197" s="15">
        <v>0</v>
      </c>
      <c r="W197" s="15" t="s">
        <v>148</v>
      </c>
      <c r="X197" s="15">
        <v>0</v>
      </c>
      <c r="Y197" s="15" t="s">
        <v>148</v>
      </c>
      <c r="Z197" s="15">
        <v>0</v>
      </c>
      <c r="AA197" s="15" t="s">
        <v>148</v>
      </c>
      <c r="AB197" s="15">
        <v>0</v>
      </c>
      <c r="AC197" s="15" t="s">
        <v>148</v>
      </c>
      <c r="AD197" s="15">
        <v>0</v>
      </c>
      <c r="AE197" s="15" t="s">
        <v>148</v>
      </c>
      <c r="AF197" s="15">
        <v>0</v>
      </c>
      <c r="AG197" s="15" t="s">
        <v>148</v>
      </c>
      <c r="AH197" s="15">
        <v>16</v>
      </c>
      <c r="AI197" s="15">
        <v>16</v>
      </c>
      <c r="AJ197" s="100">
        <v>16</v>
      </c>
      <c r="AK197" s="15"/>
      <c r="AL197" s="87" t="s">
        <v>1686</v>
      </c>
      <c r="AM197" s="15" t="s">
        <v>1687</v>
      </c>
      <c r="AN197" s="87" t="s">
        <v>430</v>
      </c>
    </row>
    <row r="198" spans="1:40" s="28" customFormat="1" ht="62.4" x14ac:dyDescent="0.25">
      <c r="A198" s="15">
        <v>196</v>
      </c>
      <c r="B198" s="15">
        <v>20223185026</v>
      </c>
      <c r="C198" s="15" t="s">
        <v>566</v>
      </c>
      <c r="D198" s="15" t="s">
        <v>1678</v>
      </c>
      <c r="E198" s="82" t="s">
        <v>3629</v>
      </c>
      <c r="F198" s="15">
        <v>19976851536</v>
      </c>
      <c r="G198" s="15" t="s">
        <v>568</v>
      </c>
      <c r="H198" s="15" t="s">
        <v>509</v>
      </c>
      <c r="I198" s="15" t="s">
        <v>45</v>
      </c>
      <c r="J198" s="15">
        <v>0</v>
      </c>
      <c r="K198" s="15" t="s">
        <v>148</v>
      </c>
      <c r="L198" s="15">
        <v>0</v>
      </c>
      <c r="M198" s="15" t="s">
        <v>148</v>
      </c>
      <c r="N198" s="15">
        <v>0</v>
      </c>
      <c r="O198" s="15" t="s">
        <v>148</v>
      </c>
      <c r="P198" s="15">
        <v>16</v>
      </c>
      <c r="Q198" s="15"/>
      <c r="R198" s="15">
        <v>16</v>
      </c>
      <c r="S198" s="15"/>
      <c r="T198" s="15">
        <v>16</v>
      </c>
      <c r="U198" s="15"/>
      <c r="V198" s="15">
        <v>0</v>
      </c>
      <c r="W198" s="15" t="s">
        <v>148</v>
      </c>
      <c r="X198" s="15">
        <v>0</v>
      </c>
      <c r="Y198" s="15" t="s">
        <v>148</v>
      </c>
      <c r="Z198" s="15">
        <v>0</v>
      </c>
      <c r="AA198" s="15" t="s">
        <v>148</v>
      </c>
      <c r="AB198" s="15">
        <v>0</v>
      </c>
      <c r="AC198" s="15" t="s">
        <v>148</v>
      </c>
      <c r="AD198" s="15">
        <v>0</v>
      </c>
      <c r="AE198" s="15" t="s">
        <v>148</v>
      </c>
      <c r="AF198" s="15">
        <v>0</v>
      </c>
      <c r="AG198" s="15" t="s">
        <v>148</v>
      </c>
      <c r="AH198" s="15">
        <v>16</v>
      </c>
      <c r="AI198" s="15">
        <v>16</v>
      </c>
      <c r="AJ198" s="100">
        <v>16</v>
      </c>
      <c r="AK198" s="15"/>
      <c r="AL198" s="87" t="s">
        <v>1686</v>
      </c>
      <c r="AM198" s="15" t="s">
        <v>1687</v>
      </c>
      <c r="AN198" s="87" t="s">
        <v>430</v>
      </c>
    </row>
    <row r="199" spans="1:40" x14ac:dyDescent="0.25">
      <c r="AL199" s="2"/>
    </row>
    <row r="200" spans="1:40" x14ac:dyDescent="0.25">
      <c r="AL200" s="2"/>
    </row>
  </sheetData>
  <mergeCells count="1">
    <mergeCell ref="A1:AM1"/>
  </mergeCells>
  <phoneticPr fontId="78" type="noConversion"/>
  <dataValidations count="2">
    <dataValidation type="list" allowBlank="1" showInputMessage="1" showErrorMessage="1" sqref="H2:H27 H43:H122 H125:H132 H134:H1048576" xr:uid="{00000000-0002-0000-0400-000000000000}">
      <formula1>"全日制学术博士,全日制学术硕士,全日制专业硕士,非全日制专业硕士"</formula1>
    </dataValidation>
    <dataValidation type="list" allowBlank="1" showInputMessage="1" showErrorMessage="1" sqref="I2:I27 I43:I122 I125:I132 I134:I1048576" xr:uid="{00000000-0002-0000-0400-000001000000}">
      <formula1>"定向,非定向"</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7"/>
  <sheetViews>
    <sheetView topLeftCell="A13" zoomScale="65" zoomScaleNormal="65" workbookViewId="0">
      <selection activeCell="O33" sqref="O33"/>
    </sheetView>
  </sheetViews>
  <sheetFormatPr defaultColWidth="8.88671875" defaultRowHeight="15.6" x14ac:dyDescent="0.25"/>
  <cols>
    <col min="1" max="1" width="8.88671875" style="1"/>
    <col min="2" max="3" width="15.77734375" style="1" customWidth="1"/>
    <col min="4" max="4" width="14" style="1" customWidth="1"/>
    <col min="5" max="5" width="8.88671875" style="1"/>
    <col min="6" max="6" width="15.21875" style="1" customWidth="1"/>
    <col min="7" max="7" width="8.88671875" style="1"/>
    <col min="8" max="8" width="15.33203125" style="1" customWidth="1"/>
    <col min="9" max="10" width="8.88671875" style="1" customWidth="1"/>
    <col min="11" max="11" width="33.44140625" style="1" customWidth="1"/>
    <col min="12" max="12" width="8.88671875" style="1" customWidth="1"/>
    <col min="13" max="13" width="45.44140625" style="1" customWidth="1"/>
    <col min="14" max="14" width="9.109375" style="1" customWidth="1"/>
    <col min="15" max="15" width="30.5546875" style="1" customWidth="1"/>
    <col min="16" max="16" width="8.88671875" style="1" customWidth="1"/>
    <col min="17" max="17" width="53" style="1" customWidth="1"/>
    <col min="18" max="18" width="8.88671875" style="1" customWidth="1"/>
    <col min="19" max="19" width="65.6640625" style="1" customWidth="1"/>
    <col min="20" max="20" width="9.109375" style="1" customWidth="1"/>
    <col min="21" max="21" width="43.109375" style="1" customWidth="1"/>
    <col min="22" max="22" width="8.88671875" style="1" customWidth="1"/>
    <col min="23" max="23" width="63" style="1" customWidth="1"/>
    <col min="24" max="24" width="8.88671875" style="1" customWidth="1"/>
    <col min="25" max="25" width="77.6640625" style="1" customWidth="1"/>
    <col min="26" max="26" width="9.109375" style="1" customWidth="1"/>
    <col min="27" max="27" width="60.88671875" style="1" customWidth="1"/>
    <col min="28" max="28" width="8.88671875" style="1" customWidth="1"/>
    <col min="29" max="29" width="47.44140625" style="1" customWidth="1"/>
    <col min="30" max="30" width="8.88671875" style="3" customWidth="1"/>
    <col min="31" max="31" width="31.5546875" style="3" customWidth="1"/>
    <col min="32" max="32" width="9.109375" style="3" customWidth="1"/>
    <col min="33" max="33" width="31.5546875" style="3" customWidth="1"/>
    <col min="34" max="35" width="8.88671875" style="1"/>
    <col min="36" max="36" width="9.109375" style="1" customWidth="1"/>
    <col min="37" max="37" width="24.5546875" style="1" customWidth="1"/>
    <col min="38" max="39" width="8.88671875" style="1"/>
    <col min="40" max="40" width="11.88671875" style="1" customWidth="1"/>
    <col min="41" max="16384" width="8.88671875" style="1"/>
  </cols>
  <sheetData>
    <row r="1" spans="1:40" x14ac:dyDescent="0.25">
      <c r="A1" s="264" t="s">
        <v>0</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6"/>
    </row>
    <row r="2" spans="1:40" ht="93.6" x14ac:dyDescent="0.25">
      <c r="A2" s="4" t="s">
        <v>1</v>
      </c>
      <c r="B2" s="4" t="s">
        <v>2</v>
      </c>
      <c r="C2" s="4" t="s">
        <v>3</v>
      </c>
      <c r="D2" s="4" t="s">
        <v>4</v>
      </c>
      <c r="E2" s="4" t="s">
        <v>5</v>
      </c>
      <c r="F2" s="4" t="s">
        <v>6</v>
      </c>
      <c r="G2" s="4" t="s">
        <v>7</v>
      </c>
      <c r="H2" s="4" t="s">
        <v>8</v>
      </c>
      <c r="I2" s="4" t="s">
        <v>9</v>
      </c>
      <c r="J2" s="4" t="s">
        <v>10</v>
      </c>
      <c r="K2" s="4" t="s">
        <v>11</v>
      </c>
      <c r="L2" s="9" t="s">
        <v>12</v>
      </c>
      <c r="M2" s="9" t="s">
        <v>13</v>
      </c>
      <c r="N2" s="9" t="s">
        <v>14</v>
      </c>
      <c r="O2" s="9" t="s">
        <v>15</v>
      </c>
      <c r="P2" s="4" t="s">
        <v>16</v>
      </c>
      <c r="Q2" s="4" t="s">
        <v>17</v>
      </c>
      <c r="R2" s="9" t="s">
        <v>18</v>
      </c>
      <c r="S2" s="9" t="s">
        <v>19</v>
      </c>
      <c r="T2" s="9" t="s">
        <v>20</v>
      </c>
      <c r="U2" s="9" t="s">
        <v>21</v>
      </c>
      <c r="V2" s="4" t="s">
        <v>22</v>
      </c>
      <c r="W2" s="4" t="s">
        <v>23</v>
      </c>
      <c r="X2" s="9" t="s">
        <v>24</v>
      </c>
      <c r="Y2" s="9" t="s">
        <v>25</v>
      </c>
      <c r="Z2" s="9" t="s">
        <v>26</v>
      </c>
      <c r="AA2" s="9" t="s">
        <v>27</v>
      </c>
      <c r="AB2" s="4" t="s">
        <v>28</v>
      </c>
      <c r="AC2" s="4" t="s">
        <v>29</v>
      </c>
      <c r="AD2" s="9" t="s">
        <v>28</v>
      </c>
      <c r="AE2" s="9" t="s">
        <v>30</v>
      </c>
      <c r="AF2" s="9" t="s">
        <v>31</v>
      </c>
      <c r="AG2" s="9" t="s">
        <v>32</v>
      </c>
      <c r="AH2" s="4" t="s">
        <v>33</v>
      </c>
      <c r="AI2" s="9" t="s">
        <v>34</v>
      </c>
      <c r="AJ2" s="9" t="s">
        <v>35</v>
      </c>
      <c r="AK2" s="4" t="s">
        <v>36</v>
      </c>
      <c r="AL2" s="4" t="s">
        <v>37</v>
      </c>
      <c r="AM2" s="17" t="s">
        <v>38</v>
      </c>
      <c r="AN2" s="17" t="s">
        <v>39</v>
      </c>
    </row>
    <row r="3" spans="1:40" s="2" customFormat="1" ht="140.4" x14ac:dyDescent="0.25">
      <c r="A3" s="5">
        <v>1</v>
      </c>
      <c r="B3" s="5">
        <v>20221145002</v>
      </c>
      <c r="C3" s="5" t="s">
        <v>40</v>
      </c>
      <c r="D3" s="5" t="s">
        <v>3630</v>
      </c>
      <c r="E3" s="5" t="s">
        <v>3631</v>
      </c>
      <c r="F3" s="5">
        <v>19865040191</v>
      </c>
      <c r="G3" s="5" t="s">
        <v>449</v>
      </c>
      <c r="H3" s="5" t="s">
        <v>1563</v>
      </c>
      <c r="I3" s="5" t="s">
        <v>45</v>
      </c>
      <c r="J3" s="5">
        <v>0.4</v>
      </c>
      <c r="K3" s="5" t="s">
        <v>3632</v>
      </c>
      <c r="L3" s="10"/>
      <c r="M3" s="10" t="s">
        <v>3633</v>
      </c>
      <c r="N3" s="6"/>
      <c r="O3" s="10" t="s">
        <v>3633</v>
      </c>
      <c r="P3" s="11">
        <v>9.1199999999999992</v>
      </c>
      <c r="Q3" s="5" t="s">
        <v>3634</v>
      </c>
      <c r="R3" s="10">
        <v>9.11</v>
      </c>
      <c r="S3" s="10" t="s">
        <v>3634</v>
      </c>
      <c r="T3" s="6"/>
      <c r="U3" s="10" t="s">
        <v>3634</v>
      </c>
      <c r="V3" s="5">
        <v>54.2</v>
      </c>
      <c r="W3" s="5" t="s">
        <v>3635</v>
      </c>
      <c r="X3" s="10">
        <v>54.2</v>
      </c>
      <c r="Y3" s="10" t="s">
        <v>3636</v>
      </c>
      <c r="Z3" s="6"/>
      <c r="AA3" s="10" t="s">
        <v>3636</v>
      </c>
      <c r="AB3" s="11">
        <v>0.2</v>
      </c>
      <c r="AC3" s="5" t="s">
        <v>3637</v>
      </c>
      <c r="AD3" s="10">
        <v>0.2</v>
      </c>
      <c r="AE3" s="10" t="s">
        <v>3638</v>
      </c>
      <c r="AF3" s="10"/>
      <c r="AG3" s="10" t="s">
        <v>3638</v>
      </c>
      <c r="AH3" s="11">
        <v>64.02</v>
      </c>
      <c r="AI3" s="10">
        <v>63.91</v>
      </c>
      <c r="AJ3" s="6">
        <v>63.91</v>
      </c>
      <c r="AK3" s="18" t="s">
        <v>3639</v>
      </c>
      <c r="AL3" s="6" t="s">
        <v>3640</v>
      </c>
      <c r="AM3" s="6" t="s">
        <v>3641</v>
      </c>
      <c r="AN3" s="19" t="s">
        <v>52</v>
      </c>
    </row>
    <row r="4" spans="1:40" s="2" customFormat="1" ht="156" x14ac:dyDescent="0.25">
      <c r="A4" s="5">
        <v>2</v>
      </c>
      <c r="B4" s="6">
        <v>20221145008</v>
      </c>
      <c r="C4" s="6" t="s">
        <v>40</v>
      </c>
      <c r="D4" s="6" t="s">
        <v>3642</v>
      </c>
      <c r="E4" s="6" t="s">
        <v>3643</v>
      </c>
      <c r="F4" s="6">
        <v>15813306830</v>
      </c>
      <c r="G4" s="6" t="s">
        <v>382</v>
      </c>
      <c r="H4" s="6" t="s">
        <v>1563</v>
      </c>
      <c r="I4" s="6" t="s">
        <v>45</v>
      </c>
      <c r="J4" s="6">
        <v>3.4</v>
      </c>
      <c r="K4" s="6" t="s">
        <v>3644</v>
      </c>
      <c r="L4" s="10">
        <v>3.4</v>
      </c>
      <c r="M4" s="10" t="s">
        <v>3644</v>
      </c>
      <c r="N4" s="6">
        <v>3.4</v>
      </c>
      <c r="O4" s="10" t="s">
        <v>3644</v>
      </c>
      <c r="P4" s="6">
        <v>9.23</v>
      </c>
      <c r="Q4" s="6" t="s">
        <v>3645</v>
      </c>
      <c r="R4" s="10">
        <v>9.23</v>
      </c>
      <c r="S4" s="10" t="s">
        <v>3645</v>
      </c>
      <c r="T4" s="6">
        <v>9.23</v>
      </c>
      <c r="U4" s="10" t="s">
        <v>3645</v>
      </c>
      <c r="V4" s="6">
        <v>70</v>
      </c>
      <c r="W4" s="6" t="s">
        <v>3646</v>
      </c>
      <c r="X4" s="10">
        <v>70</v>
      </c>
      <c r="Y4" s="10" t="s">
        <v>3646</v>
      </c>
      <c r="Z4" s="6">
        <v>70</v>
      </c>
      <c r="AA4" s="10" t="s">
        <v>3646</v>
      </c>
      <c r="AB4" s="11">
        <v>1.2</v>
      </c>
      <c r="AC4" s="6" t="s">
        <v>3647</v>
      </c>
      <c r="AD4" s="10">
        <v>0.9</v>
      </c>
      <c r="AE4" s="10" t="s">
        <v>3648</v>
      </c>
      <c r="AF4" s="10">
        <v>0.9</v>
      </c>
      <c r="AG4" s="10" t="s">
        <v>3648</v>
      </c>
      <c r="AH4" s="11">
        <v>47.83</v>
      </c>
      <c r="AI4" s="10">
        <v>47.53</v>
      </c>
      <c r="AJ4" s="6">
        <v>47.53</v>
      </c>
      <c r="AK4" s="10" t="s">
        <v>3649</v>
      </c>
      <c r="AL4" s="6" t="s">
        <v>3640</v>
      </c>
      <c r="AM4" s="6" t="s">
        <v>3641</v>
      </c>
      <c r="AN4" s="19" t="s">
        <v>52</v>
      </c>
    </row>
    <row r="5" spans="1:40" s="2" customFormat="1" ht="46.8" x14ac:dyDescent="0.25">
      <c r="A5" s="5">
        <v>3</v>
      </c>
      <c r="B5" s="5">
        <v>20221047001</v>
      </c>
      <c r="C5" s="5" t="s">
        <v>87</v>
      </c>
      <c r="D5" s="5" t="s">
        <v>3642</v>
      </c>
      <c r="E5" s="5" t="s">
        <v>3650</v>
      </c>
      <c r="F5" s="5">
        <v>18394152634</v>
      </c>
      <c r="G5" s="5" t="s">
        <v>90</v>
      </c>
      <c r="H5" s="5" t="s">
        <v>1563</v>
      </c>
      <c r="I5" s="5" t="s">
        <v>45</v>
      </c>
      <c r="J5" s="5">
        <v>0.6</v>
      </c>
      <c r="K5" s="5">
        <f ca="1">12+L12+K5:K7+K5:K9+K5:K8+K5:K9+K5:K8+L12+K5:K7+K+K5:K8</f>
        <v>0</v>
      </c>
      <c r="L5" s="10">
        <v>0.6</v>
      </c>
      <c r="M5" s="10">
        <f ca="1">12+L12+K5:K7+K5:K9+K5:K8+K5:K9+K5:K8+L12+K5:K7+K+K5:K8</f>
        <v>0</v>
      </c>
      <c r="N5" s="6"/>
      <c r="O5" s="6"/>
      <c r="P5" s="5">
        <v>8.8070000000000004</v>
      </c>
      <c r="Q5" s="5">
        <f>((93*2+85*3+92*3+82*2+91*2+85*2)/14)*0.1</f>
        <v>8.8071428571428569</v>
      </c>
      <c r="R5" s="10">
        <v>8.8070000000000004</v>
      </c>
      <c r="S5" s="10" t="s">
        <v>3651</v>
      </c>
      <c r="T5" s="6">
        <v>8.8070000000000004</v>
      </c>
      <c r="U5" s="6"/>
      <c r="V5" s="5">
        <v>5</v>
      </c>
      <c r="W5" s="5" t="s">
        <v>3652</v>
      </c>
      <c r="X5" s="10">
        <v>5</v>
      </c>
      <c r="Y5" s="10" t="s">
        <v>3652</v>
      </c>
      <c r="Z5" s="6">
        <v>5</v>
      </c>
      <c r="AA5" s="10" t="s">
        <v>3652</v>
      </c>
      <c r="AB5" s="5">
        <v>1</v>
      </c>
      <c r="AC5" s="5" t="s">
        <v>3653</v>
      </c>
      <c r="AD5" s="10">
        <v>1</v>
      </c>
      <c r="AE5" s="10" t="s">
        <v>3653</v>
      </c>
      <c r="AF5" s="10">
        <v>1</v>
      </c>
      <c r="AG5" s="10" t="s">
        <v>3653</v>
      </c>
      <c r="AH5" s="5">
        <v>15.41</v>
      </c>
      <c r="AI5" s="10">
        <v>15.41</v>
      </c>
      <c r="AJ5" s="6">
        <v>15.41</v>
      </c>
      <c r="AK5" s="18"/>
      <c r="AL5" s="6" t="s">
        <v>3640</v>
      </c>
      <c r="AM5" s="6" t="s">
        <v>3641</v>
      </c>
      <c r="AN5" s="19" t="s">
        <v>52</v>
      </c>
    </row>
    <row r="6" spans="1:40" s="2" customFormat="1" ht="109.2" x14ac:dyDescent="0.25">
      <c r="A6" s="7">
        <v>4</v>
      </c>
      <c r="B6" s="7">
        <v>20221145011</v>
      </c>
      <c r="C6" s="7" t="s">
        <v>40</v>
      </c>
      <c r="D6" s="7" t="s">
        <v>3642</v>
      </c>
      <c r="E6" s="7" t="s">
        <v>3654</v>
      </c>
      <c r="F6" s="7">
        <v>13143651100</v>
      </c>
      <c r="G6" s="7" t="s">
        <v>332</v>
      </c>
      <c r="H6" s="7" t="s">
        <v>1563</v>
      </c>
      <c r="I6" s="7" t="s">
        <v>45</v>
      </c>
      <c r="J6" s="7">
        <v>8</v>
      </c>
      <c r="K6" s="7" t="s">
        <v>3655</v>
      </c>
      <c r="L6" s="12">
        <v>3</v>
      </c>
      <c r="M6" s="12" t="s">
        <v>3656</v>
      </c>
      <c r="N6" s="13">
        <v>3</v>
      </c>
      <c r="O6" s="12" t="s">
        <v>3656</v>
      </c>
      <c r="P6" s="7">
        <v>8.9700000000000006</v>
      </c>
      <c r="Q6" s="7" t="s">
        <v>3657</v>
      </c>
      <c r="R6" s="12">
        <v>8.9700000000000006</v>
      </c>
      <c r="S6" s="12" t="s">
        <v>3657</v>
      </c>
      <c r="T6" s="13">
        <v>8.9700000000000006</v>
      </c>
      <c r="U6" s="12" t="s">
        <v>3657</v>
      </c>
      <c r="V6" s="7">
        <v>1</v>
      </c>
      <c r="W6" s="7" t="s">
        <v>3658</v>
      </c>
      <c r="X6" s="12">
        <v>1</v>
      </c>
      <c r="Y6" s="12" t="s">
        <v>3658</v>
      </c>
      <c r="Z6" s="13">
        <v>1</v>
      </c>
      <c r="AA6" s="12" t="s">
        <v>3658</v>
      </c>
      <c r="AB6" s="7">
        <v>0.6</v>
      </c>
      <c r="AC6" s="7" t="s">
        <v>3659</v>
      </c>
      <c r="AD6" s="12">
        <v>0.6</v>
      </c>
      <c r="AE6" s="12" t="s">
        <v>3659</v>
      </c>
      <c r="AF6" s="12">
        <v>0.6</v>
      </c>
      <c r="AG6" s="12" t="s">
        <v>3659</v>
      </c>
      <c r="AH6" s="7"/>
      <c r="AI6" s="12">
        <v>13.37</v>
      </c>
      <c r="AJ6" s="13">
        <v>13.57</v>
      </c>
      <c r="AK6" s="12" t="s">
        <v>3660</v>
      </c>
      <c r="AL6" s="13" t="s">
        <v>3640</v>
      </c>
      <c r="AM6" s="13" t="s">
        <v>3641</v>
      </c>
      <c r="AN6" s="20" t="s">
        <v>176</v>
      </c>
    </row>
    <row r="7" spans="1:40" s="2" customFormat="1" ht="140.4" x14ac:dyDescent="0.25">
      <c r="A7" s="7">
        <v>5</v>
      </c>
      <c r="B7" s="7">
        <v>20221145001</v>
      </c>
      <c r="C7" s="7" t="s">
        <v>40</v>
      </c>
      <c r="D7" s="7" t="s">
        <v>3630</v>
      </c>
      <c r="E7" s="7" t="s">
        <v>3661</v>
      </c>
      <c r="F7" s="7">
        <v>15869112706</v>
      </c>
      <c r="G7" s="7" t="s">
        <v>453</v>
      </c>
      <c r="H7" s="7" t="s">
        <v>1563</v>
      </c>
      <c r="I7" s="7" t="s">
        <v>45</v>
      </c>
      <c r="J7" s="7">
        <v>3.65</v>
      </c>
      <c r="K7" s="7" t="s">
        <v>3662</v>
      </c>
      <c r="L7" s="12">
        <v>3.65</v>
      </c>
      <c r="M7" s="12" t="s">
        <v>3662</v>
      </c>
      <c r="N7" s="13">
        <v>3.65</v>
      </c>
      <c r="O7" s="12" t="s">
        <v>3662</v>
      </c>
      <c r="P7" s="7">
        <v>8.89</v>
      </c>
      <c r="Q7" s="7" t="s">
        <v>3663</v>
      </c>
      <c r="R7" s="12">
        <v>8.89</v>
      </c>
      <c r="S7" s="12" t="s">
        <v>3663</v>
      </c>
      <c r="T7" s="13">
        <v>8.89</v>
      </c>
      <c r="U7" s="12" t="s">
        <v>3663</v>
      </c>
      <c r="V7" s="7">
        <v>0</v>
      </c>
      <c r="W7" s="7" t="s">
        <v>3664</v>
      </c>
      <c r="X7" s="12">
        <v>0</v>
      </c>
      <c r="Y7" s="12" t="s">
        <v>3664</v>
      </c>
      <c r="Z7" s="13">
        <v>0</v>
      </c>
      <c r="AA7" s="12" t="s">
        <v>3664</v>
      </c>
      <c r="AB7" s="7" t="s">
        <v>3665</v>
      </c>
      <c r="AC7" s="7" t="s">
        <v>3666</v>
      </c>
      <c r="AD7" s="12" t="s">
        <v>3665</v>
      </c>
      <c r="AE7" s="12" t="s">
        <v>3666</v>
      </c>
      <c r="AF7" s="12">
        <v>0.2</v>
      </c>
      <c r="AG7" s="12" t="s">
        <v>3666</v>
      </c>
      <c r="AH7" s="7">
        <v>12.74</v>
      </c>
      <c r="AI7" s="12">
        <v>12.74</v>
      </c>
      <c r="AJ7" s="13">
        <v>12.74</v>
      </c>
      <c r="AK7" s="21"/>
      <c r="AL7" s="13" t="s">
        <v>3640</v>
      </c>
      <c r="AM7" s="13" t="s">
        <v>3641</v>
      </c>
      <c r="AN7" s="20" t="s">
        <v>176</v>
      </c>
    </row>
    <row r="8" spans="1:40" s="2" customFormat="1" ht="124.8" x14ac:dyDescent="0.25">
      <c r="A8" s="7">
        <v>6</v>
      </c>
      <c r="B8" s="7">
        <v>20221145014</v>
      </c>
      <c r="C8" s="7" t="s">
        <v>40</v>
      </c>
      <c r="D8" s="7" t="s">
        <v>3667</v>
      </c>
      <c r="E8" s="7" t="s">
        <v>3668</v>
      </c>
      <c r="F8" s="7">
        <v>19959566185</v>
      </c>
      <c r="G8" s="7" t="s">
        <v>103</v>
      </c>
      <c r="H8" s="7" t="s">
        <v>1563</v>
      </c>
      <c r="I8" s="7" t="s">
        <v>45</v>
      </c>
      <c r="J8" s="7">
        <v>0.85</v>
      </c>
      <c r="K8" s="7" t="s">
        <v>3669</v>
      </c>
      <c r="L8" s="12">
        <v>0.6</v>
      </c>
      <c r="M8" s="12" t="s">
        <v>3670</v>
      </c>
      <c r="N8" s="13">
        <v>0.85</v>
      </c>
      <c r="O8" s="12" t="s">
        <v>3670</v>
      </c>
      <c r="P8" s="7">
        <v>9.0299999999999994</v>
      </c>
      <c r="Q8" s="7" t="s">
        <v>3671</v>
      </c>
      <c r="R8" s="12" t="s">
        <v>3672</v>
      </c>
      <c r="S8" s="12" t="s">
        <v>3671</v>
      </c>
      <c r="T8" s="13">
        <v>9.0299999999999994</v>
      </c>
      <c r="U8" s="12" t="s">
        <v>3671</v>
      </c>
      <c r="V8" s="7">
        <v>0.9</v>
      </c>
      <c r="W8" s="7" t="s">
        <v>3673</v>
      </c>
      <c r="X8" s="12">
        <v>0.9</v>
      </c>
      <c r="Y8" s="12" t="s">
        <v>3674</v>
      </c>
      <c r="Z8" s="13">
        <v>0.6</v>
      </c>
      <c r="AA8" s="12" t="s">
        <v>3674</v>
      </c>
      <c r="AB8" s="7">
        <v>1.4</v>
      </c>
      <c r="AC8" s="7" t="s">
        <v>3675</v>
      </c>
      <c r="AD8" s="12">
        <v>1.4</v>
      </c>
      <c r="AE8" s="12" t="s">
        <v>3675</v>
      </c>
      <c r="AF8" s="12">
        <v>1.4</v>
      </c>
      <c r="AG8" s="12" t="s">
        <v>3675</v>
      </c>
      <c r="AH8" s="7">
        <v>12.18</v>
      </c>
      <c r="AI8" s="12">
        <v>11.63</v>
      </c>
      <c r="AJ8" s="13">
        <v>11.88</v>
      </c>
      <c r="AK8" s="12" t="s">
        <v>3676</v>
      </c>
      <c r="AL8" s="13" t="s">
        <v>3640</v>
      </c>
      <c r="AM8" s="13" t="s">
        <v>3641</v>
      </c>
      <c r="AN8" s="20" t="s">
        <v>176</v>
      </c>
    </row>
    <row r="9" spans="1:40" s="2" customFormat="1" ht="140.4" x14ac:dyDescent="0.25">
      <c r="A9" s="7">
        <v>7</v>
      </c>
      <c r="B9" s="7">
        <v>20221145010</v>
      </c>
      <c r="C9" s="7" t="s">
        <v>40</v>
      </c>
      <c r="D9" s="7" t="s">
        <v>3630</v>
      </c>
      <c r="E9" s="7" t="s">
        <v>3677</v>
      </c>
      <c r="F9" s="7">
        <v>18279128120</v>
      </c>
      <c r="G9" s="7" t="s">
        <v>112</v>
      </c>
      <c r="H9" s="7" t="s">
        <v>1563</v>
      </c>
      <c r="I9" s="7" t="s">
        <v>45</v>
      </c>
      <c r="J9" s="7">
        <v>0.8</v>
      </c>
      <c r="K9" s="7" t="s">
        <v>3678</v>
      </c>
      <c r="L9" s="12">
        <v>0.8</v>
      </c>
      <c r="M9" s="12" t="s">
        <v>3678</v>
      </c>
      <c r="N9" s="13">
        <v>0.8</v>
      </c>
      <c r="O9" s="12" t="s">
        <v>3678</v>
      </c>
      <c r="P9" s="7">
        <v>9.1199999999999992</v>
      </c>
      <c r="Q9" s="7" t="s">
        <v>3679</v>
      </c>
      <c r="R9" s="12">
        <v>9.1199999999999992</v>
      </c>
      <c r="S9" s="12" t="s">
        <v>3679</v>
      </c>
      <c r="T9" s="13">
        <v>9.1199999999999992</v>
      </c>
      <c r="U9" s="12" t="s">
        <v>3679</v>
      </c>
      <c r="V9" s="7"/>
      <c r="W9" s="7"/>
      <c r="X9" s="12">
        <v>0</v>
      </c>
      <c r="Y9" s="12" t="s">
        <v>148</v>
      </c>
      <c r="Z9" s="13">
        <v>0</v>
      </c>
      <c r="AA9" s="12" t="s">
        <v>148</v>
      </c>
      <c r="AB9" s="7">
        <v>1.5</v>
      </c>
      <c r="AC9" s="7" t="s">
        <v>3680</v>
      </c>
      <c r="AD9" s="12">
        <v>1.5</v>
      </c>
      <c r="AE9" s="12" t="s">
        <v>3681</v>
      </c>
      <c r="AF9" s="12">
        <v>1.5</v>
      </c>
      <c r="AG9" s="7" t="s">
        <v>3680</v>
      </c>
      <c r="AH9" s="7">
        <v>11.42</v>
      </c>
      <c r="AI9" s="12">
        <v>11.32</v>
      </c>
      <c r="AJ9" s="13">
        <v>11.42</v>
      </c>
      <c r="AK9" s="12"/>
      <c r="AL9" s="13" t="s">
        <v>3640</v>
      </c>
      <c r="AM9" s="13" t="s">
        <v>3641</v>
      </c>
      <c r="AN9" s="20" t="s">
        <v>176</v>
      </c>
    </row>
    <row r="10" spans="1:40" s="2" customFormat="1" ht="93.6" x14ac:dyDescent="0.25">
      <c r="A10" s="7">
        <v>8</v>
      </c>
      <c r="B10" s="7">
        <v>20221145009</v>
      </c>
      <c r="C10" s="7" t="s">
        <v>40</v>
      </c>
      <c r="D10" s="7" t="s">
        <v>3630</v>
      </c>
      <c r="E10" s="7" t="s">
        <v>3682</v>
      </c>
      <c r="F10" s="7">
        <v>15580765739</v>
      </c>
      <c r="G10" s="7" t="s">
        <v>112</v>
      </c>
      <c r="H10" s="7" t="s">
        <v>1563</v>
      </c>
      <c r="I10" s="7" t="s">
        <v>45</v>
      </c>
      <c r="J10" s="7">
        <v>0.2</v>
      </c>
      <c r="K10" s="7" t="s">
        <v>3683</v>
      </c>
      <c r="L10" s="12">
        <v>0.2</v>
      </c>
      <c r="M10" s="12" t="s">
        <v>3683</v>
      </c>
      <c r="N10" s="13">
        <v>0.2</v>
      </c>
      <c r="O10" s="12" t="s">
        <v>3683</v>
      </c>
      <c r="P10" s="7">
        <v>8.9700000000000006</v>
      </c>
      <c r="Q10" s="7">
        <v>8.9700000000000006</v>
      </c>
      <c r="R10" s="12">
        <v>8.9499999999999993</v>
      </c>
      <c r="S10" s="12" t="s">
        <v>3684</v>
      </c>
      <c r="T10" s="13">
        <v>8.9499999999999993</v>
      </c>
      <c r="U10" s="12" t="s">
        <v>3684</v>
      </c>
      <c r="V10" s="7">
        <v>0</v>
      </c>
      <c r="W10" s="7" t="s">
        <v>148</v>
      </c>
      <c r="X10" s="12">
        <v>0</v>
      </c>
      <c r="Y10" s="12" t="s">
        <v>148</v>
      </c>
      <c r="Z10" s="13">
        <v>0</v>
      </c>
      <c r="AA10" s="12" t="s">
        <v>148</v>
      </c>
      <c r="AB10" s="7">
        <v>1</v>
      </c>
      <c r="AC10" s="7" t="s">
        <v>3685</v>
      </c>
      <c r="AD10" s="12">
        <v>1</v>
      </c>
      <c r="AE10" s="12" t="s">
        <v>3685</v>
      </c>
      <c r="AF10" s="12">
        <v>1</v>
      </c>
      <c r="AG10" s="12" t="s">
        <v>3685</v>
      </c>
      <c r="AH10" s="7">
        <v>10.17</v>
      </c>
      <c r="AI10" s="12">
        <v>10.15</v>
      </c>
      <c r="AJ10" s="13">
        <v>10.15</v>
      </c>
      <c r="AK10" s="12" t="s">
        <v>3686</v>
      </c>
      <c r="AL10" s="13" t="s">
        <v>3640</v>
      </c>
      <c r="AM10" s="13" t="s">
        <v>3641</v>
      </c>
      <c r="AN10" s="20" t="s">
        <v>176</v>
      </c>
    </row>
    <row r="11" spans="1:40" s="2" customFormat="1" ht="156" x14ac:dyDescent="0.25">
      <c r="A11" s="8">
        <v>9</v>
      </c>
      <c r="B11" s="8">
        <v>20221145015</v>
      </c>
      <c r="C11" s="8" t="s">
        <v>40</v>
      </c>
      <c r="D11" s="8" t="s">
        <v>3630</v>
      </c>
      <c r="E11" s="8" t="s">
        <v>3687</v>
      </c>
      <c r="F11" s="8">
        <v>18780319285</v>
      </c>
      <c r="G11" s="8" t="s">
        <v>382</v>
      </c>
      <c r="H11" s="8" t="s">
        <v>1563</v>
      </c>
      <c r="I11" s="8" t="s">
        <v>45</v>
      </c>
      <c r="J11" s="8">
        <v>0.8</v>
      </c>
      <c r="K11" s="8" t="s">
        <v>3688</v>
      </c>
      <c r="L11" s="14">
        <v>0.8</v>
      </c>
      <c r="M11" s="14" t="s">
        <v>3689</v>
      </c>
      <c r="N11" s="15">
        <v>0.8</v>
      </c>
      <c r="O11" s="14" t="s">
        <v>3689</v>
      </c>
      <c r="P11" s="8">
        <v>9.07</v>
      </c>
      <c r="Q11" s="8" t="s">
        <v>3690</v>
      </c>
      <c r="R11" s="14">
        <v>9.07</v>
      </c>
      <c r="S11" s="14" t="s">
        <v>3690</v>
      </c>
      <c r="T11" s="15">
        <v>9.07</v>
      </c>
      <c r="U11" s="14" t="s">
        <v>3690</v>
      </c>
      <c r="V11" s="8">
        <v>0</v>
      </c>
      <c r="W11" s="8"/>
      <c r="X11" s="14">
        <v>0</v>
      </c>
      <c r="Y11" s="14" t="s">
        <v>148</v>
      </c>
      <c r="Z11" s="15">
        <v>0</v>
      </c>
      <c r="AA11" s="14" t="s">
        <v>148</v>
      </c>
      <c r="AB11" s="8">
        <v>0</v>
      </c>
      <c r="AC11" s="8"/>
      <c r="AD11" s="14">
        <v>0</v>
      </c>
      <c r="AE11" s="14" t="s">
        <v>148</v>
      </c>
      <c r="AF11" s="14">
        <v>0</v>
      </c>
      <c r="AG11" s="14"/>
      <c r="AH11" s="14"/>
      <c r="AI11" s="14">
        <v>9.8699999999999992</v>
      </c>
      <c r="AJ11" s="15">
        <v>9.8699999999999992</v>
      </c>
      <c r="AK11" s="15"/>
      <c r="AL11" s="15" t="s">
        <v>3640</v>
      </c>
      <c r="AM11" s="15" t="s">
        <v>3641</v>
      </c>
      <c r="AN11" s="22" t="s">
        <v>430</v>
      </c>
    </row>
    <row r="12" spans="1:40" s="2" customFormat="1" ht="171.6" x14ac:dyDescent="0.25">
      <c r="A12" s="8">
        <v>10</v>
      </c>
      <c r="B12" s="8">
        <v>20221047002</v>
      </c>
      <c r="C12" s="8" t="s">
        <v>87</v>
      </c>
      <c r="D12" s="8" t="s">
        <v>3630</v>
      </c>
      <c r="E12" s="8" t="s">
        <v>3691</v>
      </c>
      <c r="F12" s="8">
        <v>13430375859</v>
      </c>
      <c r="G12" s="8" t="s">
        <v>501</v>
      </c>
      <c r="H12" s="8" t="s">
        <v>1563</v>
      </c>
      <c r="I12" s="8" t="s">
        <v>45</v>
      </c>
      <c r="J12" s="8">
        <v>0.2</v>
      </c>
      <c r="K12" s="8" t="s">
        <v>3692</v>
      </c>
      <c r="L12" s="14">
        <v>0.2</v>
      </c>
      <c r="M12" s="14" t="s">
        <v>3692</v>
      </c>
      <c r="N12" s="15">
        <v>0.2</v>
      </c>
      <c r="O12" s="14" t="s">
        <v>3692</v>
      </c>
      <c r="P12" s="8">
        <v>9.23</v>
      </c>
      <c r="Q12" s="8" t="s">
        <v>3693</v>
      </c>
      <c r="R12" s="14">
        <v>9.23</v>
      </c>
      <c r="S12" s="14" t="s">
        <v>3693</v>
      </c>
      <c r="T12" s="15">
        <v>9.23</v>
      </c>
      <c r="U12" s="14" t="s">
        <v>3693</v>
      </c>
      <c r="V12" s="8">
        <v>0.4</v>
      </c>
      <c r="W12" s="8" t="s">
        <v>3694</v>
      </c>
      <c r="X12" s="14">
        <v>0.4</v>
      </c>
      <c r="Y12" s="14" t="s">
        <v>3694</v>
      </c>
      <c r="Z12" s="15">
        <v>0.4</v>
      </c>
      <c r="AA12" s="14" t="s">
        <v>3694</v>
      </c>
      <c r="AB12" s="8">
        <v>0</v>
      </c>
      <c r="AC12" s="8"/>
      <c r="AD12" s="14">
        <v>0</v>
      </c>
      <c r="AE12" s="14"/>
      <c r="AF12" s="14">
        <v>0</v>
      </c>
      <c r="AG12" s="14"/>
      <c r="AH12" s="8">
        <v>9.83</v>
      </c>
      <c r="AI12" s="14">
        <v>9.83</v>
      </c>
      <c r="AJ12" s="15">
        <v>9.83</v>
      </c>
      <c r="AK12" s="23"/>
      <c r="AL12" s="15" t="s">
        <v>3640</v>
      </c>
      <c r="AM12" s="15" t="s">
        <v>3641</v>
      </c>
      <c r="AN12" s="22" t="s">
        <v>430</v>
      </c>
    </row>
    <row r="13" spans="1:40" s="2" customFormat="1" ht="93.6" x14ac:dyDescent="0.25">
      <c r="A13" s="8">
        <v>11</v>
      </c>
      <c r="B13" s="8">
        <v>20221145005</v>
      </c>
      <c r="C13" s="8" t="s">
        <v>40</v>
      </c>
      <c r="D13" s="8" t="s">
        <v>3695</v>
      </c>
      <c r="E13" s="8" t="s">
        <v>3696</v>
      </c>
      <c r="F13" s="8">
        <v>13755777336</v>
      </c>
      <c r="G13" s="8" t="s">
        <v>232</v>
      </c>
      <c r="H13" s="8" t="s">
        <v>1563</v>
      </c>
      <c r="I13" s="8" t="s">
        <v>45</v>
      </c>
      <c r="J13" s="8">
        <v>0.2</v>
      </c>
      <c r="K13" s="8" t="s">
        <v>3697</v>
      </c>
      <c r="L13" s="14"/>
      <c r="M13" s="14" t="s">
        <v>3697</v>
      </c>
      <c r="N13" s="15"/>
      <c r="O13" s="14" t="s">
        <v>3697</v>
      </c>
      <c r="P13" s="8">
        <v>9</v>
      </c>
      <c r="Q13" s="8" t="s">
        <v>3698</v>
      </c>
      <c r="R13" s="14">
        <v>9</v>
      </c>
      <c r="S13" s="14" t="s">
        <v>3698</v>
      </c>
      <c r="T13" s="15"/>
      <c r="U13" s="14" t="s">
        <v>3698</v>
      </c>
      <c r="V13" s="8">
        <v>0.4</v>
      </c>
      <c r="W13" s="8" t="s">
        <v>3699</v>
      </c>
      <c r="X13" s="14">
        <v>0.4</v>
      </c>
      <c r="Y13" s="14" t="s">
        <v>3699</v>
      </c>
      <c r="Z13" s="15"/>
      <c r="AA13" s="14" t="s">
        <v>3699</v>
      </c>
      <c r="AB13" s="8">
        <v>0.2</v>
      </c>
      <c r="AC13" s="8" t="s">
        <v>3700</v>
      </c>
      <c r="AD13" s="14">
        <v>0.2</v>
      </c>
      <c r="AE13" s="14" t="s">
        <v>3700</v>
      </c>
      <c r="AF13" s="14"/>
      <c r="AG13" s="14" t="s">
        <v>3700</v>
      </c>
      <c r="AH13" s="8">
        <v>9.8000000000000007</v>
      </c>
      <c r="AI13" s="14">
        <v>9.8000000000000007</v>
      </c>
      <c r="AJ13" s="15">
        <v>9.8000000000000007</v>
      </c>
      <c r="AK13" s="23"/>
      <c r="AL13" s="15" t="s">
        <v>3640</v>
      </c>
      <c r="AM13" s="15" t="s">
        <v>3641</v>
      </c>
      <c r="AN13" s="22" t="s">
        <v>430</v>
      </c>
    </row>
    <row r="14" spans="1:40" s="2" customFormat="1" ht="78" x14ac:dyDescent="0.25">
      <c r="A14" s="8">
        <v>12</v>
      </c>
      <c r="B14" s="8">
        <v>20221145012</v>
      </c>
      <c r="C14" s="8" t="s">
        <v>40</v>
      </c>
      <c r="D14" s="8" t="s">
        <v>3630</v>
      </c>
      <c r="E14" s="8" t="s">
        <v>3701</v>
      </c>
      <c r="F14" s="8">
        <v>15767376239</v>
      </c>
      <c r="G14" s="8" t="s">
        <v>56</v>
      </c>
      <c r="H14" s="8" t="s">
        <v>1563</v>
      </c>
      <c r="I14" s="8" t="s">
        <v>45</v>
      </c>
      <c r="J14" s="8">
        <v>0.4</v>
      </c>
      <c r="K14" s="8" t="s">
        <v>3702</v>
      </c>
      <c r="L14" s="14">
        <v>0.2</v>
      </c>
      <c r="M14" s="14" t="s">
        <v>3703</v>
      </c>
      <c r="N14" s="15">
        <v>0.2</v>
      </c>
      <c r="O14" s="14" t="s">
        <v>3703</v>
      </c>
      <c r="P14" s="8">
        <v>8.9700000000000006</v>
      </c>
      <c r="Q14" s="8" t="s">
        <v>3704</v>
      </c>
      <c r="R14" s="14">
        <v>8.9499999999999993</v>
      </c>
      <c r="S14" s="15"/>
      <c r="T14" s="15">
        <v>8.9499999999999993</v>
      </c>
      <c r="U14" s="15"/>
      <c r="V14" s="8">
        <v>0</v>
      </c>
      <c r="W14" s="8"/>
      <c r="X14" s="14">
        <v>0</v>
      </c>
      <c r="Y14" s="14" t="s">
        <v>148</v>
      </c>
      <c r="Z14" s="15">
        <v>0</v>
      </c>
      <c r="AA14" s="14" t="s">
        <v>148</v>
      </c>
      <c r="AB14" s="8">
        <v>0</v>
      </c>
      <c r="AC14" s="8"/>
      <c r="AD14" s="14">
        <v>0</v>
      </c>
      <c r="AE14" s="14" t="s">
        <v>148</v>
      </c>
      <c r="AF14" s="14">
        <v>0</v>
      </c>
      <c r="AG14" s="14"/>
      <c r="AH14" s="8">
        <v>9.3699999999999992</v>
      </c>
      <c r="AI14" s="14">
        <v>9.15</v>
      </c>
      <c r="AJ14" s="15">
        <v>9.15</v>
      </c>
      <c r="AK14" s="14" t="s">
        <v>3705</v>
      </c>
      <c r="AL14" s="15" t="s">
        <v>3640</v>
      </c>
      <c r="AM14" s="15" t="s">
        <v>3641</v>
      </c>
      <c r="AN14" s="22" t="s">
        <v>430</v>
      </c>
    </row>
    <row r="15" spans="1:40" s="2" customFormat="1" ht="46.8" x14ac:dyDescent="0.25">
      <c r="A15" s="8">
        <v>13</v>
      </c>
      <c r="B15" s="8">
        <v>20221145007</v>
      </c>
      <c r="C15" s="8" t="s">
        <v>40</v>
      </c>
      <c r="D15" s="8" t="s">
        <v>3630</v>
      </c>
      <c r="E15" s="8" t="s">
        <v>3706</v>
      </c>
      <c r="F15" s="8">
        <v>15816994245</v>
      </c>
      <c r="G15" s="8" t="s">
        <v>432</v>
      </c>
      <c r="H15" s="8" t="s">
        <v>1563</v>
      </c>
      <c r="I15" s="8" t="s">
        <v>45</v>
      </c>
      <c r="J15" s="8">
        <v>0</v>
      </c>
      <c r="K15" s="8" t="s">
        <v>250</v>
      </c>
      <c r="L15" s="14"/>
      <c r="M15" s="14" t="s">
        <v>250</v>
      </c>
      <c r="N15" s="15"/>
      <c r="O15" s="14" t="s">
        <v>250</v>
      </c>
      <c r="P15" s="16">
        <v>9.02</v>
      </c>
      <c r="Q15" s="8">
        <v>9.02</v>
      </c>
      <c r="R15" s="14">
        <v>9.01</v>
      </c>
      <c r="S15" s="14" t="s">
        <v>3707</v>
      </c>
      <c r="T15" s="15"/>
      <c r="U15" s="14" t="s">
        <v>3707</v>
      </c>
      <c r="V15" s="8">
        <v>0</v>
      </c>
      <c r="W15" s="8" t="s">
        <v>250</v>
      </c>
      <c r="X15" s="14">
        <v>0</v>
      </c>
      <c r="Y15" s="14" t="s">
        <v>250</v>
      </c>
      <c r="Z15" s="15"/>
      <c r="AA15" s="14" t="s">
        <v>250</v>
      </c>
      <c r="AB15" s="8">
        <v>0</v>
      </c>
      <c r="AC15" s="8" t="s">
        <v>250</v>
      </c>
      <c r="AD15" s="14">
        <v>0</v>
      </c>
      <c r="AE15" s="14" t="s">
        <v>250</v>
      </c>
      <c r="AF15" s="14"/>
      <c r="AG15" s="14"/>
      <c r="AH15" s="16">
        <v>9.02</v>
      </c>
      <c r="AI15" s="14">
        <v>9.01</v>
      </c>
      <c r="AJ15" s="15">
        <v>9.01</v>
      </c>
      <c r="AK15" s="14" t="s">
        <v>3708</v>
      </c>
      <c r="AL15" s="15" t="s">
        <v>3640</v>
      </c>
      <c r="AM15" s="15" t="s">
        <v>3641</v>
      </c>
      <c r="AN15" s="22" t="s">
        <v>430</v>
      </c>
    </row>
    <row r="16" spans="1:40" s="2" customFormat="1" ht="46.8" x14ac:dyDescent="0.25">
      <c r="A16" s="8">
        <v>14</v>
      </c>
      <c r="B16" s="8">
        <v>20221145013</v>
      </c>
      <c r="C16" s="8" t="s">
        <v>40</v>
      </c>
      <c r="D16" s="8" t="s">
        <v>3709</v>
      </c>
      <c r="E16" s="8" t="s">
        <v>3710</v>
      </c>
      <c r="F16" s="8">
        <v>18848967620</v>
      </c>
      <c r="G16" s="8" t="s">
        <v>332</v>
      </c>
      <c r="H16" s="8" t="s">
        <v>1563</v>
      </c>
      <c r="I16" s="8" t="s">
        <v>45</v>
      </c>
      <c r="J16" s="8">
        <v>0.2</v>
      </c>
      <c r="K16" s="8" t="s">
        <v>3711</v>
      </c>
      <c r="L16" s="14">
        <v>0.2</v>
      </c>
      <c r="M16" s="14" t="s">
        <v>3711</v>
      </c>
      <c r="N16" s="15">
        <v>0.2</v>
      </c>
      <c r="O16" s="14" t="s">
        <v>3711</v>
      </c>
      <c r="P16" s="8">
        <v>8.7100000000000009</v>
      </c>
      <c r="Q16" s="8">
        <v>8.7100000000000009</v>
      </c>
      <c r="R16" s="14">
        <v>8.7200000000000006</v>
      </c>
      <c r="S16" s="14" t="s">
        <v>3651</v>
      </c>
      <c r="T16" s="15">
        <v>8.7200000000000006</v>
      </c>
      <c r="U16" s="14" t="s">
        <v>3651</v>
      </c>
      <c r="V16" s="8">
        <v>0</v>
      </c>
      <c r="W16" s="8" t="s">
        <v>148</v>
      </c>
      <c r="X16" s="14">
        <v>0</v>
      </c>
      <c r="Y16" s="14" t="s">
        <v>148</v>
      </c>
      <c r="Z16" s="15">
        <v>0</v>
      </c>
      <c r="AA16" s="14" t="s">
        <v>148</v>
      </c>
      <c r="AB16" s="8">
        <v>0</v>
      </c>
      <c r="AC16" s="8" t="s">
        <v>148</v>
      </c>
      <c r="AD16" s="14">
        <v>0</v>
      </c>
      <c r="AE16" s="14" t="s">
        <v>148</v>
      </c>
      <c r="AF16" s="14">
        <v>0</v>
      </c>
      <c r="AG16" s="14"/>
      <c r="AH16" s="8">
        <v>8.91</v>
      </c>
      <c r="AI16" s="14">
        <v>8.92</v>
      </c>
      <c r="AJ16" s="15">
        <v>8.92</v>
      </c>
      <c r="AK16" s="14" t="s">
        <v>3712</v>
      </c>
      <c r="AL16" s="15" t="s">
        <v>3640</v>
      </c>
      <c r="AM16" s="15" t="s">
        <v>3641</v>
      </c>
      <c r="AN16" s="22" t="s">
        <v>430</v>
      </c>
    </row>
    <row r="17" spans="1:40" s="2" customFormat="1" ht="46.8" x14ac:dyDescent="0.25">
      <c r="A17" s="8">
        <v>15</v>
      </c>
      <c r="B17" s="8">
        <v>20221145004</v>
      </c>
      <c r="C17" s="8" t="s">
        <v>40</v>
      </c>
      <c r="D17" s="8" t="s">
        <v>3642</v>
      </c>
      <c r="E17" s="8" t="s">
        <v>3713</v>
      </c>
      <c r="F17" s="8">
        <v>13762747556</v>
      </c>
      <c r="G17" s="8" t="s">
        <v>426</v>
      </c>
      <c r="H17" s="8" t="s">
        <v>1563</v>
      </c>
      <c r="I17" s="8" t="s">
        <v>45</v>
      </c>
      <c r="J17" s="8">
        <v>0</v>
      </c>
      <c r="K17" s="8">
        <v>0</v>
      </c>
      <c r="L17" s="14"/>
      <c r="M17" s="14">
        <v>0</v>
      </c>
      <c r="N17" s="15"/>
      <c r="O17" s="14">
        <v>0</v>
      </c>
      <c r="P17" s="8">
        <v>87.3</v>
      </c>
      <c r="Q17" s="8">
        <v>8.73</v>
      </c>
      <c r="R17" s="14">
        <v>87.3</v>
      </c>
      <c r="S17" s="14" t="s">
        <v>3651</v>
      </c>
      <c r="T17" s="15"/>
      <c r="U17" s="14" t="s">
        <v>3651</v>
      </c>
      <c r="V17" s="8">
        <v>0</v>
      </c>
      <c r="W17" s="8">
        <v>0</v>
      </c>
      <c r="X17" s="14">
        <v>0</v>
      </c>
      <c r="Y17" s="14">
        <v>0</v>
      </c>
      <c r="Z17" s="15"/>
      <c r="AA17" s="14">
        <v>0</v>
      </c>
      <c r="AB17" s="8">
        <v>0</v>
      </c>
      <c r="AC17" s="8">
        <v>0</v>
      </c>
      <c r="AD17" s="14">
        <v>0</v>
      </c>
      <c r="AE17" s="14">
        <v>0</v>
      </c>
      <c r="AF17" s="14"/>
      <c r="AG17" s="14"/>
      <c r="AH17" s="8">
        <v>8.73</v>
      </c>
      <c r="AI17" s="14">
        <v>8.73</v>
      </c>
      <c r="AJ17" s="15">
        <v>8.73</v>
      </c>
      <c r="AK17" s="23" t="s">
        <v>3714</v>
      </c>
      <c r="AL17" s="15" t="s">
        <v>3640</v>
      </c>
      <c r="AM17" s="15" t="s">
        <v>3641</v>
      </c>
      <c r="AN17" s="22" t="s">
        <v>430</v>
      </c>
    </row>
  </sheetData>
  <mergeCells count="1">
    <mergeCell ref="A1:AL1"/>
  </mergeCells>
  <phoneticPr fontId="78" type="noConversion"/>
  <dataValidations count="2">
    <dataValidation type="list" allowBlank="1" showInputMessage="1" showErrorMessage="1" sqref="H10 H1:H2 H18:H1048576" xr:uid="{00000000-0002-0000-0500-000000000000}">
      <formula1>"全日制学术博士,全日制学术硕士,全日制专业硕士,非全日制专业硕士"</formula1>
    </dataValidation>
    <dataValidation type="list" allowBlank="1" showInputMessage="1" showErrorMessage="1" sqref="I10 I1:I2 I18:I1048576" xr:uid="{00000000-0002-0000-0500-000001000000}">
      <formula1>"定向,非定向"</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21级学硕</vt:lpstr>
      <vt:lpstr>21级专硕</vt:lpstr>
      <vt:lpstr>21级博士</vt:lpstr>
      <vt:lpstr>22学硕</vt:lpstr>
      <vt:lpstr>22专硕</vt:lpstr>
      <vt:lpstr>22级博士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ASUS</cp:lastModifiedBy>
  <dcterms:created xsi:type="dcterms:W3CDTF">2015-06-05T18:19:00Z</dcterms:created>
  <dcterms:modified xsi:type="dcterms:W3CDTF">2023-09-27T09:33:25Z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D78C0A8F69684D45BE5D0BE7AE21DC75_13</vt:lpwstr>
  </property>
</Properties>
</file>